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19320" windowHeight="13740"/>
  </bookViews>
  <sheets>
    <sheet name="Left-Tailed" sheetId="1" r:id="rId1"/>
    <sheet name="Left-Tailed Graph" sheetId="5" r:id="rId2"/>
    <sheet name="Right-Tailed" sheetId="16" r:id="rId3"/>
    <sheet name="Right-Tailed Graph" sheetId="17" r:id="rId4"/>
    <sheet name="Between" sheetId="11" r:id="rId5"/>
    <sheet name="Between Graph" sheetId="13" r:id="rId6"/>
    <sheet name="References" sheetId="8" r:id="rId7"/>
  </sheets>
  <definedNames>
    <definedName name="_xlnm.Print_Area" localSheetId="4">Between!$A$2:$L$56</definedName>
    <definedName name="_xlnm.Print_Area" localSheetId="0">'Left-Tailed'!$A$2:$L$56</definedName>
    <definedName name="_xlnm.Print_Area" localSheetId="6">References!$A$1:$L$3</definedName>
    <definedName name="_xlnm.Print_Area" localSheetId="2">'Right-Tailed'!$A$2:$L$56</definedName>
  </definedNames>
  <calcPr calcId="145621"/>
</workbook>
</file>

<file path=xl/calcChain.xml><?xml version="1.0" encoding="utf-8"?>
<calcChain xmlns="http://schemas.openxmlformats.org/spreadsheetml/2006/main">
  <c r="G15" i="1" l="1"/>
  <c r="G16" i="1"/>
  <c r="E56" i="11" l="1"/>
  <c r="D56" i="11"/>
  <c r="E55" i="11"/>
  <c r="D55" i="11"/>
  <c r="E54" i="11"/>
  <c r="D54" i="11"/>
  <c r="E53" i="11"/>
  <c r="D53" i="11"/>
  <c r="E52" i="11"/>
  <c r="D52" i="11"/>
  <c r="E51" i="11"/>
  <c r="D51" i="11"/>
  <c r="E50" i="11"/>
  <c r="D50" i="11"/>
  <c r="E49" i="11"/>
  <c r="D49" i="11"/>
  <c r="E48" i="11"/>
  <c r="D48" i="11"/>
  <c r="E47" i="11"/>
  <c r="D47" i="11"/>
  <c r="E46" i="11"/>
  <c r="D46" i="11"/>
  <c r="E45" i="11"/>
  <c r="D45" i="11"/>
  <c r="E44" i="11"/>
  <c r="D44" i="11"/>
  <c r="E43" i="11"/>
  <c r="D43" i="11"/>
  <c r="E42" i="11"/>
  <c r="D42" i="11"/>
  <c r="E41" i="11"/>
  <c r="D41" i="11"/>
  <c r="E40" i="11"/>
  <c r="D40" i="11"/>
  <c r="E39" i="11"/>
  <c r="D39" i="11"/>
  <c r="E38" i="11"/>
  <c r="D38" i="11"/>
  <c r="E37" i="11"/>
  <c r="D37" i="11"/>
  <c r="E36" i="11"/>
  <c r="D36" i="11"/>
  <c r="E35" i="11"/>
  <c r="D35" i="11"/>
  <c r="E34" i="11"/>
  <c r="D34" i="11"/>
  <c r="E33" i="11"/>
  <c r="D33" i="11"/>
  <c r="E32" i="11"/>
  <c r="D32" i="1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D141" i="16"/>
  <c r="E56" i="16"/>
  <c r="D56" i="16"/>
  <c r="E55" i="16"/>
  <c r="D55" i="16"/>
  <c r="E54" i="16"/>
  <c r="D54" i="16"/>
  <c r="E53" i="16"/>
  <c r="D53" i="16"/>
  <c r="E52" i="16"/>
  <c r="D52" i="16"/>
  <c r="E51" i="16"/>
  <c r="D51" i="16"/>
  <c r="E50" i="16"/>
  <c r="D50" i="16"/>
  <c r="E49" i="16"/>
  <c r="D49" i="16"/>
  <c r="E48" i="16"/>
  <c r="D48" i="16"/>
  <c r="E47" i="16"/>
  <c r="D47" i="16"/>
  <c r="E46" i="16"/>
  <c r="D46" i="16"/>
  <c r="E45" i="16"/>
  <c r="D45" i="16"/>
  <c r="E44" i="16"/>
  <c r="D44" i="16"/>
  <c r="E43" i="16"/>
  <c r="D43" i="16"/>
  <c r="E42" i="16"/>
  <c r="D42" i="16"/>
  <c r="E41" i="16"/>
  <c r="D41" i="16"/>
  <c r="E40" i="16"/>
  <c r="D40" i="16"/>
  <c r="E39" i="16"/>
  <c r="D39" i="16"/>
  <c r="E38" i="16"/>
  <c r="D38" i="16"/>
  <c r="E37" i="16"/>
  <c r="D37" i="16"/>
  <c r="E36" i="16"/>
  <c r="D36" i="16"/>
  <c r="E35" i="16"/>
  <c r="D35" i="16"/>
  <c r="E34" i="16"/>
  <c r="D34" i="16"/>
  <c r="E33" i="16"/>
  <c r="D33" i="16"/>
  <c r="E32" i="16"/>
  <c r="D32" i="16"/>
  <c r="E31" i="16"/>
  <c r="D31" i="16"/>
  <c r="E30" i="16"/>
  <c r="D30" i="16"/>
  <c r="E29" i="16"/>
  <c r="D29" i="16"/>
  <c r="E28" i="16"/>
  <c r="D28" i="16"/>
  <c r="E27" i="16"/>
  <c r="D27" i="16"/>
  <c r="E26" i="16"/>
  <c r="D26" i="16"/>
  <c r="E25" i="16"/>
  <c r="D25" i="16"/>
  <c r="E24" i="16"/>
  <c r="D24" i="16"/>
  <c r="E23" i="16"/>
  <c r="D23" i="16"/>
  <c r="E22" i="16"/>
  <c r="D22" i="16"/>
  <c r="E21" i="16"/>
  <c r="D21" i="16"/>
  <c r="E20" i="16"/>
  <c r="D20" i="16"/>
  <c r="E19" i="16"/>
  <c r="D19" i="16"/>
  <c r="E18" i="16"/>
  <c r="D18" i="16"/>
  <c r="E17" i="16"/>
  <c r="D17" i="16"/>
  <c r="E16" i="16"/>
  <c r="D16" i="16"/>
  <c r="G5" i="11"/>
  <c r="G5" i="16"/>
  <c r="G5" i="1"/>
  <c r="C56" i="1"/>
  <c r="C55" i="1"/>
  <c r="D55" i="1" s="1"/>
  <c r="C54" i="1"/>
  <c r="C53" i="1"/>
  <c r="E53" i="1" s="1"/>
  <c r="C52" i="1"/>
  <c r="C51" i="1"/>
  <c r="C50" i="1"/>
  <c r="D50" i="1" s="1"/>
  <c r="C49" i="1"/>
  <c r="E49" i="1" s="1"/>
  <c r="C48" i="1"/>
  <c r="C47" i="1"/>
  <c r="D47" i="1" s="1"/>
  <c r="C46" i="1"/>
  <c r="C45" i="1"/>
  <c r="E45" i="1" s="1"/>
  <c r="C44" i="1"/>
  <c r="C43" i="1"/>
  <c r="C42" i="1"/>
  <c r="D42" i="1" s="1"/>
  <c r="C41" i="1"/>
  <c r="E41" i="1" s="1"/>
  <c r="C40" i="1"/>
  <c r="C39" i="1"/>
  <c r="D39" i="1" s="1"/>
  <c r="C38" i="1"/>
  <c r="C37" i="1"/>
  <c r="E37" i="1" s="1"/>
  <c r="C36" i="1"/>
  <c r="C35" i="1"/>
  <c r="C34" i="1"/>
  <c r="D34" i="1" s="1"/>
  <c r="C33" i="1"/>
  <c r="E33" i="1" s="1"/>
  <c r="C32" i="1"/>
  <c r="C31" i="1"/>
  <c r="D31" i="1" s="1"/>
  <c r="C30" i="1"/>
  <c r="C29" i="1"/>
  <c r="E29" i="1" s="1"/>
  <c r="C28" i="1"/>
  <c r="C27" i="1"/>
  <c r="C26" i="1"/>
  <c r="D26" i="1" s="1"/>
  <c r="C25" i="1"/>
  <c r="E25" i="1" s="1"/>
  <c r="C24" i="1"/>
  <c r="C23" i="1"/>
  <c r="D23" i="1" s="1"/>
  <c r="C22" i="1"/>
  <c r="C21" i="1"/>
  <c r="E21" i="1" s="1"/>
  <c r="C20" i="1"/>
  <c r="C19" i="1"/>
  <c r="C18" i="1"/>
  <c r="D18" i="1" s="1"/>
  <c r="C17" i="1"/>
  <c r="E17" i="1" s="1"/>
  <c r="C16" i="1"/>
  <c r="E56" i="1"/>
  <c r="E55" i="1"/>
  <c r="E54" i="1"/>
  <c r="E52" i="1"/>
  <c r="E51" i="1"/>
  <c r="E50" i="1"/>
  <c r="E48" i="1"/>
  <c r="E47" i="1"/>
  <c r="E46" i="1"/>
  <c r="E44" i="1"/>
  <c r="E43" i="1"/>
  <c r="E42" i="1"/>
  <c r="E40" i="1"/>
  <c r="E39" i="1"/>
  <c r="E38" i="1"/>
  <c r="E36" i="1"/>
  <c r="E35" i="1"/>
  <c r="E34" i="1"/>
  <c r="E32" i="1"/>
  <c r="E31" i="1"/>
  <c r="E30" i="1"/>
  <c r="E28" i="1"/>
  <c r="E27" i="1"/>
  <c r="E26" i="1"/>
  <c r="E24" i="1"/>
  <c r="E23" i="1"/>
  <c r="E22" i="1"/>
  <c r="E20" i="1"/>
  <c r="E19" i="1"/>
  <c r="E18" i="1"/>
  <c r="E16" i="1"/>
  <c r="D61" i="1"/>
  <c r="D56" i="1"/>
  <c r="D54" i="1"/>
  <c r="D53" i="1"/>
  <c r="D52" i="1"/>
  <c r="D51" i="1"/>
  <c r="D48" i="1"/>
  <c r="D46" i="1"/>
  <c r="D45" i="1"/>
  <c r="D44" i="1"/>
  <c r="D43" i="1"/>
  <c r="D40" i="1"/>
  <c r="D38" i="1"/>
  <c r="D37" i="1"/>
  <c r="D36" i="1"/>
  <c r="D35" i="1"/>
  <c r="D32" i="1"/>
  <c r="D30" i="1"/>
  <c r="D29" i="1"/>
  <c r="D28" i="1"/>
  <c r="D27" i="1"/>
  <c r="D24" i="1"/>
  <c r="D22" i="1"/>
  <c r="D21" i="1"/>
  <c r="D20" i="1"/>
  <c r="D19" i="1"/>
  <c r="D16" i="1"/>
  <c r="D17" i="1" l="1"/>
  <c r="D25" i="1"/>
  <c r="D33" i="1"/>
  <c r="D41" i="1"/>
  <c r="D49" i="1"/>
  <c r="H23" i="11"/>
  <c r="H22" i="11"/>
  <c r="H22" i="16"/>
  <c r="H22" i="1"/>
  <c r="H23" i="1" s="1"/>
  <c r="H24" i="1" s="1"/>
  <c r="B16" i="16" l="1"/>
  <c r="C16" i="16" s="1"/>
  <c r="H23" i="16"/>
  <c r="C141" i="16"/>
  <c r="J23" i="16" l="1"/>
  <c r="H24" i="16"/>
  <c r="B17" i="16"/>
  <c r="C61" i="16"/>
  <c r="D61" i="16" s="1"/>
  <c r="G15" i="16" l="1"/>
  <c r="I24" i="16"/>
  <c r="G16" i="16" s="1"/>
  <c r="B18" i="16"/>
  <c r="C17" i="16"/>
  <c r="C62" i="16"/>
  <c r="D62" i="16" s="1"/>
  <c r="B19" i="16" l="1"/>
  <c r="C18" i="16"/>
  <c r="C63" i="16"/>
  <c r="D63" i="16" s="1"/>
  <c r="B20" i="16" l="1"/>
  <c r="C19" i="16"/>
  <c r="C64" i="16"/>
  <c r="D64" i="16" s="1"/>
  <c r="B21" i="16" l="1"/>
  <c r="C20" i="16"/>
  <c r="C65" i="16"/>
  <c r="D65" i="16" s="1"/>
  <c r="B22" i="16" l="1"/>
  <c r="C21" i="16"/>
  <c r="C66" i="16"/>
  <c r="D66" i="16" s="1"/>
  <c r="B23" i="16" l="1"/>
  <c r="C22" i="16"/>
  <c r="C67" i="16"/>
  <c r="D67" i="16" s="1"/>
  <c r="B24" i="16" l="1"/>
  <c r="C23" i="16"/>
  <c r="C68" i="16"/>
  <c r="D68" i="16" s="1"/>
  <c r="B25" i="16" l="1"/>
  <c r="C24" i="16"/>
  <c r="C69" i="16"/>
  <c r="D69" i="16" s="1"/>
  <c r="C25" i="16" l="1"/>
  <c r="B26" i="16"/>
  <c r="C70" i="16"/>
  <c r="D70" i="16" s="1"/>
  <c r="B27" i="16" l="1"/>
  <c r="C26" i="16"/>
  <c r="C71" i="16"/>
  <c r="D71" i="16" s="1"/>
  <c r="C27" i="16" l="1"/>
  <c r="B28" i="16"/>
  <c r="C72" i="16"/>
  <c r="D72" i="16" s="1"/>
  <c r="B29" i="16" l="1"/>
  <c r="C28" i="16"/>
  <c r="C73" i="16"/>
  <c r="D73" i="16" s="1"/>
  <c r="C29" i="16" l="1"/>
  <c r="B30" i="16"/>
  <c r="C74" i="16"/>
  <c r="D74" i="16" s="1"/>
  <c r="B31" i="16" l="1"/>
  <c r="C30" i="16"/>
  <c r="C75" i="16"/>
  <c r="D75" i="16" s="1"/>
  <c r="C31" i="16" l="1"/>
  <c r="B32" i="16"/>
  <c r="C76" i="16"/>
  <c r="D76" i="16" s="1"/>
  <c r="B33" i="16" l="1"/>
  <c r="C32" i="16"/>
  <c r="C77" i="16"/>
  <c r="D77" i="16" s="1"/>
  <c r="C33" i="16" l="1"/>
  <c r="B34" i="16"/>
  <c r="C78" i="16"/>
  <c r="D78" i="16" s="1"/>
  <c r="B35" i="16" l="1"/>
  <c r="C34" i="16"/>
  <c r="C79" i="16"/>
  <c r="D79" i="16" s="1"/>
  <c r="B36" i="16" l="1"/>
  <c r="C35" i="16"/>
  <c r="C80" i="16"/>
  <c r="D80" i="16" s="1"/>
  <c r="B37" i="16" l="1"/>
  <c r="C36" i="16"/>
  <c r="C81" i="16"/>
  <c r="D81" i="16" s="1"/>
  <c r="C37" i="16" l="1"/>
  <c r="B38" i="16"/>
  <c r="C82" i="16"/>
  <c r="D82" i="16" s="1"/>
  <c r="B39" i="16" l="1"/>
  <c r="C38" i="16"/>
  <c r="C83" i="16"/>
  <c r="D83" i="16" s="1"/>
  <c r="C39" i="16" l="1"/>
  <c r="B40" i="16"/>
  <c r="C84" i="16"/>
  <c r="D84" i="16" s="1"/>
  <c r="B41" i="16" l="1"/>
  <c r="C40" i="16"/>
  <c r="C85" i="16"/>
  <c r="D85" i="16" s="1"/>
  <c r="B42" i="16" l="1"/>
  <c r="C41" i="16"/>
  <c r="C86" i="16"/>
  <c r="D86" i="16" s="1"/>
  <c r="B43" i="16" l="1"/>
  <c r="C42" i="16"/>
  <c r="C87" i="16"/>
  <c r="D87" i="16" s="1"/>
  <c r="B44" i="16" l="1"/>
  <c r="C43" i="16"/>
  <c r="C88" i="16"/>
  <c r="D88" i="16" s="1"/>
  <c r="B45" i="16" l="1"/>
  <c r="C44" i="16"/>
  <c r="C89" i="16"/>
  <c r="D89" i="16" s="1"/>
  <c r="B46" i="16" l="1"/>
  <c r="C45" i="16"/>
  <c r="C90" i="16"/>
  <c r="D90" i="16" s="1"/>
  <c r="B47" i="16" l="1"/>
  <c r="C46" i="16"/>
  <c r="C91" i="16"/>
  <c r="D91" i="16" s="1"/>
  <c r="C47" i="16" l="1"/>
  <c r="B48" i="16"/>
  <c r="C92" i="16"/>
  <c r="D92" i="16" s="1"/>
  <c r="B49" i="16" l="1"/>
  <c r="C48" i="16"/>
  <c r="C93" i="16"/>
  <c r="D93" i="16" s="1"/>
  <c r="C49" i="16" l="1"/>
  <c r="B50" i="16"/>
  <c r="C94" i="16"/>
  <c r="D94" i="16" s="1"/>
  <c r="C50" i="16" l="1"/>
  <c r="B51" i="16"/>
  <c r="C95" i="16"/>
  <c r="D95" i="16" s="1"/>
  <c r="B52" i="16" l="1"/>
  <c r="C51" i="16"/>
  <c r="C96" i="16"/>
  <c r="D96" i="16" s="1"/>
  <c r="B53" i="16" l="1"/>
  <c r="C52" i="16"/>
  <c r="C97" i="16"/>
  <c r="D97" i="16" s="1"/>
  <c r="C53" i="16" l="1"/>
  <c r="B54" i="16"/>
  <c r="C98" i="16"/>
  <c r="D98" i="16" s="1"/>
  <c r="C54" i="16" l="1"/>
  <c r="B55" i="16"/>
  <c r="C99" i="16"/>
  <c r="D99" i="16" s="1"/>
  <c r="C55" i="16" l="1"/>
  <c r="B56" i="16"/>
  <c r="C56" i="16" s="1"/>
  <c r="C100" i="16"/>
  <c r="D100" i="16" s="1"/>
  <c r="C101" i="16" l="1"/>
  <c r="D101" i="16" s="1"/>
  <c r="C102" i="16" l="1"/>
  <c r="D102" i="16" s="1"/>
  <c r="C103" i="16" l="1"/>
  <c r="D103" i="16" s="1"/>
  <c r="C104" i="16" l="1"/>
  <c r="D104" i="16" s="1"/>
  <c r="C105" i="16" l="1"/>
  <c r="D105" i="16" s="1"/>
  <c r="C106" i="16" l="1"/>
  <c r="D106" i="16" s="1"/>
  <c r="C107" i="16" l="1"/>
  <c r="D107" i="16" s="1"/>
  <c r="C108" i="16" l="1"/>
  <c r="D108" i="16" s="1"/>
  <c r="C109" i="16" l="1"/>
  <c r="D109" i="16" s="1"/>
  <c r="C110" i="16" l="1"/>
  <c r="D110" i="16" s="1"/>
  <c r="C111" i="16" l="1"/>
  <c r="D111" i="16" s="1"/>
  <c r="C112" i="16" l="1"/>
  <c r="D112" i="16" s="1"/>
  <c r="C113" i="16" l="1"/>
  <c r="D113" i="16" s="1"/>
  <c r="C114" i="16" l="1"/>
  <c r="D114" i="16" s="1"/>
  <c r="C115" i="16" l="1"/>
  <c r="D115" i="16" s="1"/>
  <c r="C116" i="16" l="1"/>
  <c r="D116" i="16" s="1"/>
  <c r="C117" i="16" l="1"/>
  <c r="D117" i="16" s="1"/>
  <c r="C118" i="16" l="1"/>
  <c r="D118" i="16" s="1"/>
  <c r="C119" i="16" l="1"/>
  <c r="D119" i="16" s="1"/>
  <c r="C120" i="16" l="1"/>
  <c r="D120" i="16" s="1"/>
  <c r="C121" i="16" l="1"/>
  <c r="D121" i="16" s="1"/>
  <c r="C122" i="16" l="1"/>
  <c r="D122" i="16" s="1"/>
  <c r="C123" i="16" l="1"/>
  <c r="D123" i="16" s="1"/>
  <c r="C124" i="16" l="1"/>
  <c r="D124" i="16" s="1"/>
  <c r="C125" i="16" l="1"/>
  <c r="D125" i="16" s="1"/>
  <c r="C126" i="16" l="1"/>
  <c r="D126" i="16" s="1"/>
  <c r="C127" i="16" l="1"/>
  <c r="D127" i="16" s="1"/>
  <c r="C128" i="16" l="1"/>
  <c r="D128" i="16" s="1"/>
  <c r="C129" i="16" l="1"/>
  <c r="D129" i="16" s="1"/>
  <c r="C130" i="16" l="1"/>
  <c r="D130" i="16" s="1"/>
  <c r="C131" i="16" l="1"/>
  <c r="D131" i="16" s="1"/>
  <c r="C132" i="16" l="1"/>
  <c r="D132" i="16" s="1"/>
  <c r="C133" i="16" l="1"/>
  <c r="D133" i="16" s="1"/>
  <c r="C134" i="16" l="1"/>
  <c r="D134" i="16" s="1"/>
  <c r="C135" i="16" l="1"/>
  <c r="D135" i="16" s="1"/>
  <c r="C136" i="16" l="1"/>
  <c r="D136" i="16" s="1"/>
  <c r="C137" i="16" l="1"/>
  <c r="D137" i="16" s="1"/>
  <c r="C138" i="16" l="1"/>
  <c r="D138" i="16" s="1"/>
  <c r="C139" i="16" l="1"/>
  <c r="D139" i="16" s="1"/>
  <c r="C140" i="16" l="1"/>
  <c r="D140" i="16" s="1"/>
  <c r="H25" i="11" l="1"/>
  <c r="H24" i="11"/>
  <c r="B16" i="11"/>
  <c r="B17" i="11" s="1"/>
  <c r="J25" i="11" l="1"/>
  <c r="H26" i="11" s="1"/>
  <c r="J24" i="11"/>
  <c r="G15" i="11" s="1"/>
  <c r="C61" i="11"/>
  <c r="D61" i="11" s="1"/>
  <c r="C141" i="11"/>
  <c r="D141" i="11" s="1"/>
  <c r="C17" i="11"/>
  <c r="B18" i="11"/>
  <c r="C16" i="11"/>
  <c r="J23" i="1"/>
  <c r="B16" i="1"/>
  <c r="B61" i="1" s="1"/>
  <c r="C61" i="1" s="1"/>
  <c r="I26" i="11" l="1"/>
  <c r="G16" i="11" s="1"/>
  <c r="C62" i="11"/>
  <c r="B19" i="11"/>
  <c r="C18" i="11"/>
  <c r="B17" i="1"/>
  <c r="C62" i="1"/>
  <c r="D62" i="1" s="1"/>
  <c r="C63" i="11" l="1"/>
  <c r="D62" i="11"/>
  <c r="I24" i="1"/>
  <c r="B20" i="11"/>
  <c r="C19" i="11"/>
  <c r="C63" i="1"/>
  <c r="D63" i="1" s="1"/>
  <c r="B18" i="1"/>
  <c r="C64" i="11" l="1"/>
  <c r="D63" i="11"/>
  <c r="B21" i="11"/>
  <c r="C20" i="11"/>
  <c r="C64" i="1"/>
  <c r="B19" i="1"/>
  <c r="C65" i="11" l="1"/>
  <c r="D64" i="11"/>
  <c r="C65" i="1"/>
  <c r="D65" i="1" s="1"/>
  <c r="D64" i="1"/>
  <c r="B22" i="11"/>
  <c r="C21" i="11"/>
  <c r="B20" i="1"/>
  <c r="C66" i="11" l="1"/>
  <c r="D65" i="11"/>
  <c r="C66" i="1"/>
  <c r="D66" i="1" s="1"/>
  <c r="B23" i="11"/>
  <c r="C22" i="11"/>
  <c r="B21" i="1"/>
  <c r="C67" i="11" l="1"/>
  <c r="D66" i="11"/>
  <c r="C67" i="1"/>
  <c r="D67" i="1" s="1"/>
  <c r="B24" i="11"/>
  <c r="C23" i="11"/>
  <c r="B22" i="1"/>
  <c r="C68" i="11" l="1"/>
  <c r="D67" i="11"/>
  <c r="C68" i="1"/>
  <c r="D68" i="1" s="1"/>
  <c r="C24" i="11"/>
  <c r="B25" i="11"/>
  <c r="B23" i="1"/>
  <c r="C69" i="11" l="1"/>
  <c r="D68" i="11"/>
  <c r="C69" i="1"/>
  <c r="D69" i="1" s="1"/>
  <c r="B26" i="11"/>
  <c r="C25" i="11"/>
  <c r="B24" i="1"/>
  <c r="C70" i="11" l="1"/>
  <c r="D69" i="11"/>
  <c r="C70" i="1"/>
  <c r="D70" i="1" s="1"/>
  <c r="B27" i="11"/>
  <c r="C26" i="11"/>
  <c r="B25" i="1"/>
  <c r="C71" i="11" l="1"/>
  <c r="D70" i="11"/>
  <c r="C71" i="1"/>
  <c r="D71" i="1" s="1"/>
  <c r="B28" i="11"/>
  <c r="C27" i="11"/>
  <c r="B26" i="1"/>
  <c r="C72" i="11" l="1"/>
  <c r="D71" i="11"/>
  <c r="C72" i="1"/>
  <c r="D72" i="1" s="1"/>
  <c r="B29" i="11"/>
  <c r="C28" i="11"/>
  <c r="B27" i="1"/>
  <c r="C73" i="11" l="1"/>
  <c r="D72" i="11"/>
  <c r="C73" i="1"/>
  <c r="D73" i="1" s="1"/>
  <c r="C29" i="11"/>
  <c r="B30" i="11"/>
  <c r="B28" i="1"/>
  <c r="C74" i="11" l="1"/>
  <c r="D73" i="11"/>
  <c r="C74" i="1"/>
  <c r="D74" i="1" s="1"/>
  <c r="C30" i="11"/>
  <c r="B31" i="11"/>
  <c r="B29" i="1"/>
  <c r="C75" i="11" l="1"/>
  <c r="D74" i="11"/>
  <c r="C75" i="1"/>
  <c r="D75" i="1" s="1"/>
  <c r="B32" i="11"/>
  <c r="C31" i="11"/>
  <c r="B30" i="1"/>
  <c r="C76" i="11" l="1"/>
  <c r="D75" i="11"/>
  <c r="C76" i="1"/>
  <c r="D76" i="1" s="1"/>
  <c r="B33" i="11"/>
  <c r="C32" i="11"/>
  <c r="B31" i="1"/>
  <c r="C77" i="11" l="1"/>
  <c r="D76" i="11"/>
  <c r="C77" i="1"/>
  <c r="D77" i="1" s="1"/>
  <c r="B34" i="11"/>
  <c r="C33" i="11"/>
  <c r="B32" i="1"/>
  <c r="C78" i="11" l="1"/>
  <c r="D77" i="11"/>
  <c r="C78" i="1"/>
  <c r="D78" i="1" s="1"/>
  <c r="B35" i="11"/>
  <c r="C34" i="11"/>
  <c r="B33" i="1"/>
  <c r="C79" i="11" l="1"/>
  <c r="D78" i="11"/>
  <c r="C79" i="1"/>
  <c r="D79" i="1" s="1"/>
  <c r="B36" i="11"/>
  <c r="C35" i="11"/>
  <c r="C80" i="1"/>
  <c r="D80" i="1" s="1"/>
  <c r="B34" i="1"/>
  <c r="C80" i="11" l="1"/>
  <c r="D79" i="11"/>
  <c r="B37" i="11"/>
  <c r="C36" i="11"/>
  <c r="C81" i="1"/>
  <c r="D81" i="1" s="1"/>
  <c r="B35" i="1"/>
  <c r="C81" i="11" l="1"/>
  <c r="D80" i="11"/>
  <c r="C37" i="11"/>
  <c r="B38" i="11"/>
  <c r="C82" i="1"/>
  <c r="D82" i="1" s="1"/>
  <c r="B36" i="1"/>
  <c r="C82" i="11" l="1"/>
  <c r="D81" i="11"/>
  <c r="C38" i="11"/>
  <c r="B39" i="11"/>
  <c r="B37" i="1"/>
  <c r="C83" i="1"/>
  <c r="D83" i="1" s="1"/>
  <c r="C83" i="11" l="1"/>
  <c r="D82" i="11"/>
  <c r="B40" i="11"/>
  <c r="C39" i="11"/>
  <c r="C84" i="1"/>
  <c r="D84" i="1" s="1"/>
  <c r="B38" i="1"/>
  <c r="C84" i="11" l="1"/>
  <c r="D83" i="11"/>
  <c r="B41" i="11"/>
  <c r="C40" i="11"/>
  <c r="B39" i="1"/>
  <c r="C85" i="1"/>
  <c r="D85" i="1" s="1"/>
  <c r="C85" i="11" l="1"/>
  <c r="D84" i="11"/>
  <c r="B42" i="11"/>
  <c r="C41" i="11"/>
  <c r="C86" i="1"/>
  <c r="D86" i="1" s="1"/>
  <c r="B40" i="1"/>
  <c r="C86" i="11" l="1"/>
  <c r="D85" i="11"/>
  <c r="C42" i="11"/>
  <c r="B43" i="11"/>
  <c r="B41" i="1"/>
  <c r="C87" i="1"/>
  <c r="D87" i="1" s="1"/>
  <c r="C87" i="11" l="1"/>
  <c r="D86" i="11"/>
  <c r="C43" i="11"/>
  <c r="B44" i="11"/>
  <c r="B42" i="1"/>
  <c r="C88" i="1"/>
  <c r="D88" i="1" s="1"/>
  <c r="C88" i="11" l="1"/>
  <c r="D87" i="11"/>
  <c r="B45" i="11"/>
  <c r="C44" i="11"/>
  <c r="B43" i="1"/>
  <c r="C89" i="1"/>
  <c r="D89" i="1" s="1"/>
  <c r="C89" i="11" l="1"/>
  <c r="D88" i="11"/>
  <c r="B46" i="11"/>
  <c r="C45" i="11"/>
  <c r="B44" i="1"/>
  <c r="C90" i="1"/>
  <c r="D90" i="1" s="1"/>
  <c r="C90" i="11" l="1"/>
  <c r="D89" i="11"/>
  <c r="B47" i="11"/>
  <c r="C46" i="11"/>
  <c r="C91" i="1"/>
  <c r="D91" i="1" s="1"/>
  <c r="B45" i="1"/>
  <c r="C91" i="11" l="1"/>
  <c r="D90" i="11"/>
  <c r="B48" i="11"/>
  <c r="C47" i="11"/>
  <c r="C92" i="1"/>
  <c r="D92" i="1" s="1"/>
  <c r="B46" i="1"/>
  <c r="C92" i="11" l="1"/>
  <c r="D91" i="11"/>
  <c r="C48" i="11"/>
  <c r="B49" i="11"/>
  <c r="B47" i="1"/>
  <c r="C93" i="1"/>
  <c r="D93" i="1" s="1"/>
  <c r="C93" i="11" l="1"/>
  <c r="D92" i="11"/>
  <c r="B50" i="11"/>
  <c r="C49" i="11"/>
  <c r="C94" i="1"/>
  <c r="D94" i="1" s="1"/>
  <c r="B48" i="1"/>
  <c r="C94" i="11" l="1"/>
  <c r="D93" i="11"/>
  <c r="B51" i="11"/>
  <c r="C50" i="11"/>
  <c r="C95" i="1"/>
  <c r="D95" i="1" s="1"/>
  <c r="B49" i="1"/>
  <c r="C95" i="11" l="1"/>
  <c r="D94" i="11"/>
  <c r="C51" i="11"/>
  <c r="B52" i="11"/>
  <c r="C96" i="1"/>
  <c r="D96" i="1" s="1"/>
  <c r="B50" i="1"/>
  <c r="C96" i="11" l="1"/>
  <c r="D95" i="11"/>
  <c r="B53" i="11"/>
  <c r="C52" i="11"/>
  <c r="C97" i="1"/>
  <c r="D97" i="1" s="1"/>
  <c r="B51" i="1"/>
  <c r="C97" i="11" l="1"/>
  <c r="D96" i="11"/>
  <c r="C53" i="11"/>
  <c r="B54" i="11"/>
  <c r="B52" i="1"/>
  <c r="C98" i="1"/>
  <c r="D98" i="1" s="1"/>
  <c r="C98" i="11" l="1"/>
  <c r="D97" i="11"/>
  <c r="C54" i="11"/>
  <c r="B55" i="11"/>
  <c r="C99" i="1"/>
  <c r="D99" i="1" s="1"/>
  <c r="B53" i="1"/>
  <c r="C99" i="11" l="1"/>
  <c r="D98" i="11"/>
  <c r="B56" i="11"/>
  <c r="C56" i="11" s="1"/>
  <c r="C55" i="11"/>
  <c r="B54" i="1"/>
  <c r="C100" i="1"/>
  <c r="D100" i="1" s="1"/>
  <c r="C100" i="11" l="1"/>
  <c r="D99" i="11"/>
  <c r="B55" i="1"/>
  <c r="C101" i="1"/>
  <c r="D101" i="1" s="1"/>
  <c r="C101" i="11" l="1"/>
  <c r="D100" i="11"/>
  <c r="B56" i="1"/>
  <c r="C102" i="1"/>
  <c r="D102" i="1" s="1"/>
  <c r="C102" i="11" l="1"/>
  <c r="D101" i="11"/>
  <c r="C103" i="1"/>
  <c r="D103" i="1" s="1"/>
  <c r="C103" i="11" l="1"/>
  <c r="D102" i="11"/>
  <c r="C104" i="1"/>
  <c r="D104" i="1" s="1"/>
  <c r="C104" i="11" l="1"/>
  <c r="D103" i="11"/>
  <c r="C105" i="1"/>
  <c r="D105" i="1" s="1"/>
  <c r="C105" i="11" l="1"/>
  <c r="D104" i="11"/>
  <c r="C106" i="1"/>
  <c r="D106" i="1" s="1"/>
  <c r="C106" i="11" l="1"/>
  <c r="D105" i="11"/>
  <c r="C107" i="1"/>
  <c r="D107" i="1" s="1"/>
  <c r="C107" i="11" l="1"/>
  <c r="D106" i="11"/>
  <c r="C108" i="1"/>
  <c r="D108" i="1" s="1"/>
  <c r="C108" i="11" l="1"/>
  <c r="D107" i="11"/>
  <c r="C109" i="1"/>
  <c r="D109" i="1" s="1"/>
  <c r="C109" i="11" l="1"/>
  <c r="D108" i="11"/>
  <c r="C110" i="1"/>
  <c r="D110" i="1" s="1"/>
  <c r="C110" i="11" l="1"/>
  <c r="D109" i="11"/>
  <c r="C111" i="1"/>
  <c r="D111" i="1" s="1"/>
  <c r="C111" i="11" l="1"/>
  <c r="D110" i="11"/>
  <c r="C112" i="1"/>
  <c r="D112" i="1" s="1"/>
  <c r="C112" i="11" l="1"/>
  <c r="D111" i="11"/>
  <c r="C113" i="1"/>
  <c r="D113" i="1" s="1"/>
  <c r="C113" i="11" l="1"/>
  <c r="D112" i="11"/>
  <c r="C114" i="1"/>
  <c r="D114" i="1" s="1"/>
  <c r="C114" i="11" l="1"/>
  <c r="D113" i="11"/>
  <c r="C115" i="1"/>
  <c r="D115" i="1" s="1"/>
  <c r="C115" i="11" l="1"/>
  <c r="D114" i="11"/>
  <c r="C116" i="1"/>
  <c r="D116" i="1" s="1"/>
  <c r="C116" i="11" l="1"/>
  <c r="D115" i="11"/>
  <c r="C117" i="1"/>
  <c r="D117" i="1" s="1"/>
  <c r="C117" i="11" l="1"/>
  <c r="D116" i="11"/>
  <c r="C118" i="1"/>
  <c r="D118" i="1" s="1"/>
  <c r="C118" i="11" l="1"/>
  <c r="D117" i="11"/>
  <c r="C119" i="1"/>
  <c r="D119" i="1" s="1"/>
  <c r="C119" i="11" l="1"/>
  <c r="D118" i="11"/>
  <c r="C120" i="1"/>
  <c r="D120" i="1" s="1"/>
  <c r="C120" i="11" l="1"/>
  <c r="D119" i="11"/>
  <c r="C121" i="1"/>
  <c r="D121" i="1" s="1"/>
  <c r="C121" i="11" l="1"/>
  <c r="D120" i="11"/>
  <c r="C122" i="1"/>
  <c r="D122" i="1" s="1"/>
  <c r="C122" i="11" l="1"/>
  <c r="D121" i="11"/>
  <c r="C123" i="1"/>
  <c r="D123" i="1" s="1"/>
  <c r="C123" i="11" l="1"/>
  <c r="D122" i="11"/>
  <c r="C124" i="1"/>
  <c r="D124" i="1" s="1"/>
  <c r="C124" i="11" l="1"/>
  <c r="D123" i="11"/>
  <c r="C125" i="1"/>
  <c r="D125" i="1" s="1"/>
  <c r="C125" i="11" l="1"/>
  <c r="D124" i="11"/>
  <c r="C126" i="1"/>
  <c r="D126" i="1" s="1"/>
  <c r="C126" i="11" l="1"/>
  <c r="D125" i="11"/>
  <c r="C127" i="1"/>
  <c r="D127" i="1" s="1"/>
  <c r="C127" i="11" l="1"/>
  <c r="D126" i="11"/>
  <c r="C128" i="1"/>
  <c r="D128" i="1" s="1"/>
  <c r="C128" i="11" l="1"/>
  <c r="D127" i="11"/>
  <c r="C129" i="1"/>
  <c r="D129" i="1" s="1"/>
  <c r="C129" i="11" l="1"/>
  <c r="D128" i="11"/>
  <c r="C130" i="1"/>
  <c r="D130" i="1" s="1"/>
  <c r="C130" i="11" l="1"/>
  <c r="D129" i="11"/>
  <c r="C131" i="1"/>
  <c r="D131" i="1" s="1"/>
  <c r="C131" i="11" l="1"/>
  <c r="D130" i="11"/>
  <c r="C132" i="1"/>
  <c r="D132" i="1" s="1"/>
  <c r="C132" i="11" l="1"/>
  <c r="D131" i="11"/>
  <c r="C133" i="1"/>
  <c r="D133" i="1" s="1"/>
  <c r="C133" i="11" l="1"/>
  <c r="D132" i="11"/>
  <c r="C134" i="1"/>
  <c r="D134" i="1" s="1"/>
  <c r="C134" i="11" l="1"/>
  <c r="D133" i="11"/>
  <c r="C135" i="1"/>
  <c r="D135" i="1" s="1"/>
  <c r="C135" i="11" l="1"/>
  <c r="D134" i="11"/>
  <c r="C136" i="1"/>
  <c r="D136" i="1" s="1"/>
  <c r="C136" i="11" l="1"/>
  <c r="D135" i="11"/>
  <c r="C137" i="1"/>
  <c r="D137" i="1" s="1"/>
  <c r="C137" i="11" l="1"/>
  <c r="D136" i="11"/>
  <c r="C138" i="1"/>
  <c r="D138" i="1" s="1"/>
  <c r="C138" i="11" l="1"/>
  <c r="D137" i="11"/>
  <c r="C139" i="1"/>
  <c r="D139" i="1" s="1"/>
  <c r="C139" i="11" l="1"/>
  <c r="D138" i="11"/>
  <c r="C140" i="1"/>
  <c r="D140" i="1" s="1"/>
  <c r="C140" i="11" l="1"/>
  <c r="D140" i="11" s="1"/>
  <c r="D139" i="11"/>
  <c r="C141" i="1"/>
  <c r="D141" i="1" s="1"/>
</calcChain>
</file>

<file path=xl/comments1.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15"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L2"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<sst xmlns="http://schemas.openxmlformats.org/spreadsheetml/2006/main" count="69" uniqueCount="30">
  <si>
    <r>
      <t xml:space="preserve">Mean, </t>
    </r>
    <r>
      <rPr>
        <sz val="10"/>
        <rFont val="Symbol"/>
        <family val="1"/>
        <charset val="2"/>
      </rPr>
      <t>m</t>
    </r>
  </si>
  <si>
    <r>
      <t xml:space="preserve">Standard Deviation, </t>
    </r>
    <r>
      <rPr>
        <sz val="10"/>
        <rFont val="Symbol"/>
        <family val="1"/>
        <charset val="2"/>
      </rPr>
      <t>s</t>
    </r>
  </si>
  <si>
    <t>x</t>
  </si>
  <si>
    <r>
      <t>f</t>
    </r>
    <r>
      <rPr>
        <b/>
        <sz val="10"/>
        <rFont val="Verdana"/>
        <family val="2"/>
      </rPr>
      <t>(</t>
    </r>
    <r>
      <rPr>
        <b/>
        <i/>
        <sz val="10"/>
        <rFont val="Verdana"/>
        <family val="2"/>
      </rPr>
      <t>x</t>
    </r>
    <r>
      <rPr>
        <b/>
        <sz val="10"/>
        <rFont val="Verdana"/>
        <family val="2"/>
      </rPr>
      <t>)</t>
    </r>
  </si>
  <si>
    <t>Graph Limits</t>
  </si>
  <si>
    <t>F(x)</t>
  </si>
  <si>
    <t>http://vertex42.com/ExcelArticles/mc/NormalDistribution-Excel.html</t>
  </si>
  <si>
    <t>Wittwer, J. W., "Graphing a Normal Distribution in Excel" From Vertex42.com, November 1, 2004</t>
  </si>
  <si>
    <r>
      <t>Normal</t>
    </r>
    <r>
      <rPr>
        <b/>
        <sz val="18"/>
        <rFont val="Arial"/>
        <family val="2"/>
      </rPr>
      <t xml:space="preserve"> Distribution</t>
    </r>
  </si>
  <si>
    <t>© 2004 Vertex42 LLC</t>
  </si>
  <si>
    <t>http://www.exceluser.com/explore/normalcurve.htm</t>
  </si>
  <si>
    <t>x1</t>
  </si>
  <si>
    <t>x2</t>
  </si>
  <si>
    <t>Settings</t>
  </si>
  <si>
    <t>Endpoint selection:</t>
  </si>
  <si>
    <t>Left endpoint selection:</t>
  </si>
  <si>
    <t>Right endpoint selection:</t>
  </si>
  <si>
    <t>Endpiont selection:</t>
  </si>
  <si>
    <t>Revised: Tung Liu, May 2012</t>
  </si>
  <si>
    <r>
      <t>t</t>
    </r>
    <r>
      <rPr>
        <vertAlign val="subscript"/>
        <sz val="10"/>
        <rFont val="Verdana"/>
        <family val="2"/>
      </rPr>
      <t>min</t>
    </r>
  </si>
  <si>
    <t>t</t>
  </si>
  <si>
    <t>Degrees of freedom, v</t>
  </si>
  <si>
    <t>t1</t>
  </si>
  <si>
    <t>t2</t>
  </si>
  <si>
    <t>P(t&lt;a)</t>
  </si>
  <si>
    <r>
      <t>t</t>
    </r>
    <r>
      <rPr>
        <vertAlign val="subscript"/>
        <sz val="10"/>
        <rFont val="Verdana"/>
        <family val="2"/>
      </rPr>
      <t>max</t>
    </r>
  </si>
  <si>
    <t>=t.inv(rand(),degrees of freedom)</t>
  </si>
  <si>
    <t>P(t&gt;a)</t>
  </si>
  <si>
    <t>P(a&lt;t&lt;b)</t>
  </si>
  <si>
    <t>Generate Random Student-t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</si>
</sst>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6" x14ac:knownFonts="1">
    <font>
      <sz val="10"/>
      <name val="Verdana"/>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12"/>
      <name val="Verdana"/>
      <family val="2"/>
    </font>
    <font>
      <b/>
      <sz val="10"/>
      <color indexed="14"/>
      <name val="Verdana"/>
      <family val="2"/>
    </font>
    <font>
      <b/>
      <sz val="10"/>
      <color indexed="21"/>
      <name val="Verdana"/>
      <family val="2"/>
    </font>
    <font>
      <b/>
      <sz val="10"/>
      <color indexed="10"/>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s>
  <cellStyleXfs count="9">
    <xf numFmtId="0" fontId="0" fillId="0" borderId="0"/>
    <xf numFmtId="0" fontId="16"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17" fillId="0" borderId="0"/>
    <xf numFmtId="9" fontId="2" fillId="0" borderId="0" applyFont="0" applyFill="0" applyBorder="0" applyAlignment="0" applyProtection="0"/>
    <xf numFmtId="0" fontId="16" fillId="0" borderId="0" applyNumberFormat="0" applyFill="0" applyBorder="0" applyAlignment="0" applyProtection="0"/>
    <xf numFmtId="0" fontId="2" fillId="0" borderId="0"/>
    <xf numFmtId="0" fontId="1" fillId="5" borderId="0" applyNumberFormat="0" applyBorder="0" applyAlignment="0" applyProtection="0"/>
  </cellStyleXfs>
  <cellXfs count="50">
    <xf numFmtId="0" fontId="0" fillId="0" borderId="0" xfId="0"/>
    <xf numFmtId="0" fontId="3" fillId="0" borderId="0" xfId="0" applyFont="1" applyAlignment="1">
      <alignment horizontal="right"/>
    </xf>
    <xf numFmtId="0" fontId="4" fillId="2" borderId="1" xfId="0" applyFont="1" applyFill="1" applyBorder="1" applyAlignment="1">
      <alignment horizontal="center"/>
    </xf>
    <xf numFmtId="0" fontId="0" fillId="0" borderId="0" xfId="0" applyAlignment="1">
      <alignment horizontal="center"/>
    </xf>
    <xf numFmtId="0" fontId="0" fillId="0" borderId="0" xfId="0" applyNumberFormat="1"/>
    <xf numFmtId="10" fontId="0" fillId="0" borderId="0" xfId="5" applyNumberFormat="1" applyFont="1"/>
    <xf numFmtId="0" fontId="0" fillId="2" borderId="1" xfId="0" applyFill="1" applyBorder="1"/>
    <xf numFmtId="0" fontId="4" fillId="2" borderId="1" xfId="0" applyNumberFormat="1" applyFont="1" applyFill="1" applyBorder="1"/>
    <xf numFmtId="0" fontId="8" fillId="0" borderId="0" xfId="0" applyFont="1"/>
    <xf numFmtId="0" fontId="11" fillId="0" borderId="0" xfId="0" applyNumberFormat="1" applyFont="1" applyAlignment="1">
      <alignment horizontal="right"/>
    </xf>
    <xf numFmtId="0" fontId="12" fillId="0" borderId="0" xfId="0" applyNumberFormat="1" applyFont="1" applyAlignment="1">
      <alignment horizontal="right"/>
    </xf>
    <xf numFmtId="0" fontId="13" fillId="0" borderId="0" xfId="0" applyNumberFormat="1" applyFont="1" applyAlignment="1">
      <alignment horizontal="right"/>
    </xf>
    <xf numFmtId="0" fontId="14" fillId="0" borderId="0" xfId="0" applyNumberFormat="1" applyFont="1" applyAlignment="1">
      <alignment horizontal="right"/>
    </xf>
    <xf numFmtId="0" fontId="6" fillId="0" borderId="0" xfId="0" applyNumberFormat="1" applyFont="1" applyAlignment="1">
      <alignment horizontal="right"/>
    </xf>
    <xf numFmtId="0" fontId="0" fillId="0" borderId="0" xfId="0" applyFill="1"/>
    <xf numFmtId="0" fontId="15" fillId="0" borderId="0" xfId="0" applyFont="1"/>
    <xf numFmtId="0" fontId="20" fillId="0" borderId="0" xfId="3" applyFont="1" applyAlignment="1" applyProtection="1"/>
    <xf numFmtId="0" fontId="21" fillId="0" borderId="0" xfId="2" applyNumberFormat="1" applyFont="1" applyFill="1" applyAlignment="1">
      <alignment horizontal="right"/>
    </xf>
    <xf numFmtId="0" fontId="0" fillId="3" borderId="2" xfId="0" applyFill="1" applyBorder="1"/>
    <xf numFmtId="0" fontId="18" fillId="2" borderId="0" xfId="4" applyFont="1" applyFill="1" applyBorder="1" applyAlignment="1">
      <alignment vertical="center"/>
    </xf>
    <xf numFmtId="0" fontId="24" fillId="2" borderId="0" xfId="0" applyFont="1" applyFill="1" applyBorder="1"/>
    <xf numFmtId="0" fontId="2" fillId="0" borderId="0" xfId="0" applyFont="1"/>
    <xf numFmtId="0" fontId="9" fillId="0" borderId="0" xfId="3" applyAlignment="1" applyProtection="1"/>
    <xf numFmtId="0" fontId="2" fillId="0" borderId="0" xfId="0" applyNumberFormat="1" applyFont="1"/>
    <xf numFmtId="0" fontId="2" fillId="0" borderId="0" xfId="0" applyNumberFormat="1" applyFont="1" applyAlignment="1">
      <alignment horizontal="right"/>
    </xf>
    <xf numFmtId="0" fontId="2" fillId="0" borderId="0" xfId="0" applyFont="1" applyAlignment="1">
      <alignment horizontal="right"/>
    </xf>
    <xf numFmtId="0" fontId="2" fillId="0" borderId="0" xfId="7"/>
    <xf numFmtId="0" fontId="2" fillId="0" borderId="0" xfId="7" applyAlignment="1">
      <alignment horizontal="center"/>
    </xf>
    <xf numFmtId="0" fontId="4" fillId="2" borderId="1" xfId="7" applyFont="1" applyFill="1" applyBorder="1" applyAlignment="1">
      <alignment horizontal="center"/>
    </xf>
    <xf numFmtId="0" fontId="2" fillId="0" borderId="0" xfId="7" applyNumberFormat="1"/>
    <xf numFmtId="0" fontId="13" fillId="0" borderId="0" xfId="7" applyNumberFormat="1" applyFont="1" applyAlignment="1">
      <alignment horizontal="right"/>
    </xf>
    <xf numFmtId="0" fontId="2" fillId="0" borderId="0" xfId="7" applyFill="1"/>
    <xf numFmtId="0" fontId="2" fillId="0" borderId="0" xfId="7" applyNumberFormat="1" applyFont="1" applyAlignment="1">
      <alignment horizontal="right"/>
    </xf>
    <xf numFmtId="0" fontId="2" fillId="2" borderId="1" xfId="7" applyFill="1" applyBorder="1"/>
    <xf numFmtId="0" fontId="4" fillId="2" borderId="1" xfId="7" applyNumberFormat="1" applyFont="1" applyFill="1" applyBorder="1"/>
    <xf numFmtId="0" fontId="11" fillId="0" borderId="0" xfId="7" applyNumberFormat="1" applyFont="1" applyAlignment="1">
      <alignment horizontal="right"/>
    </xf>
    <xf numFmtId="0" fontId="12" fillId="0" borderId="0" xfId="7" applyNumberFormat="1" applyFont="1" applyAlignment="1">
      <alignment horizontal="right"/>
    </xf>
    <xf numFmtId="0" fontId="14" fillId="0" borderId="0" xfId="7" applyNumberFormat="1" applyFont="1" applyAlignment="1">
      <alignment horizontal="right"/>
    </xf>
    <xf numFmtId="0" fontId="2" fillId="3" borderId="2" xfId="7" applyFill="1" applyBorder="1"/>
    <xf numFmtId="0" fontId="2" fillId="0" borderId="0" xfId="7" applyAlignment="1">
      <alignment horizontal="right"/>
    </xf>
    <xf numFmtId="0" fontId="8" fillId="0" borderId="0" xfId="7" applyFont="1"/>
    <xf numFmtId="0" fontId="3" fillId="0" borderId="0" xfId="7" applyFont="1" applyAlignment="1">
      <alignment horizontal="right"/>
    </xf>
    <xf numFmtId="0" fontId="0" fillId="4" borderId="0" xfId="0" applyFill="1"/>
    <xf numFmtId="0" fontId="2" fillId="4" borderId="0" xfId="7" applyFill="1"/>
    <xf numFmtId="0" fontId="0" fillId="6" borderId="2" xfId="0" applyFill="1" applyBorder="1"/>
    <xf numFmtId="10" fontId="1" fillId="5" borderId="0" xfId="8" applyNumberFormat="1"/>
    <xf numFmtId="2" fontId="2" fillId="0" borderId="0" xfId="0" applyNumberFormat="1" applyFont="1"/>
    <xf numFmtId="2" fontId="2" fillId="0" borderId="0" xfId="7" applyNumberFormat="1" applyFont="1"/>
    <xf numFmtId="0" fontId="2" fillId="6" borderId="2" xfId="7" applyFill="1" applyBorder="1"/>
    <xf numFmtId="0" fontId="2" fillId="0" borderId="0" xfId="0" quotePrefix="1" applyFont="1"/>
  </cellXfs>
  <cellStyles count="9">
    <cellStyle name="40% - Accent5" xfId="8" builtinId="47"/>
    <cellStyle name="Century" xfId="1"/>
    <cellStyle name="Comma" xfId="2" builtinId="3"/>
    <cellStyle name="Hyperlink" xfId="3" builtinId="8"/>
    <cellStyle name="Normal" xfId="0" builtinId="0"/>
    <cellStyle name="Normal 2" xfId="7"/>
    <cellStyle name="Normal_TheMarketMatrix_v2-1" xfId="4"/>
    <cellStyle name="Percent" xfId="5" builtinId="5"/>
    <cellStyle name="Vertex42 Style"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4.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7816454546955222"/>
          <c:y val="4.6450800792758047E-2"/>
        </c:manualLayout>
      </c:layout>
      <c:overlay val="1"/>
    </c:title>
    <c:autoTitleDeleted val="0"/>
    <c:plotArea>
      <c:layout>
        <c:manualLayout>
          <c:layoutTarget val="inner"/>
          <c:xMode val="edge"/>
          <c:yMode val="edge"/>
          <c:x val="0.13344971029564701"/>
          <c:y val="0.27917306632967176"/>
          <c:w val="0.73026015615972528"/>
          <c:h val="0.59067768380804253"/>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'Left-Tailed'!$C$61:$C$141</c:f>
              <c:numCache>
                <c:formatCode>General</c:formatCode>
                <c:ptCount val="81"/>
                <c:pt idx="0">
                  <c:v>-4</c:v>
                </c:pt>
                <c:pt idx="1">
                  <c:v>-3.96475</c:v>
                </c:pt>
                <c:pt idx="2">
                  <c:v>-3.9295</c:v>
                </c:pt>
                <c:pt idx="3">
                  <c:v>-3.89425</c:v>
                </c:pt>
                <c:pt idx="4">
                  <c:v>-3.859</c:v>
                </c:pt>
                <c:pt idx="5">
                  <c:v>-3.82375</c:v>
                </c:pt>
                <c:pt idx="6">
                  <c:v>-3.7885</c:v>
                </c:pt>
                <c:pt idx="7">
                  <c:v>-3.75325</c:v>
                </c:pt>
                <c:pt idx="8">
                  <c:v>-3.718</c:v>
                </c:pt>
                <c:pt idx="9">
                  <c:v>-3.68275</c:v>
                </c:pt>
                <c:pt idx="10">
                  <c:v>-3.6475</c:v>
                </c:pt>
                <c:pt idx="11">
                  <c:v>-3.61225</c:v>
                </c:pt>
                <c:pt idx="12">
                  <c:v>-3.577</c:v>
                </c:pt>
                <c:pt idx="13">
                  <c:v>-3.54175</c:v>
                </c:pt>
                <c:pt idx="14">
                  <c:v>-3.5065</c:v>
                </c:pt>
                <c:pt idx="15">
                  <c:v>-3.4712499999999999</c:v>
                </c:pt>
                <c:pt idx="16">
                  <c:v>-3.4359999999999999</c:v>
                </c:pt>
                <c:pt idx="17">
                  <c:v>-3.4007499999999999</c:v>
                </c:pt>
                <c:pt idx="18">
                  <c:v>-3.3654999999999999</c:v>
                </c:pt>
                <c:pt idx="19">
                  <c:v>-3.3302499999999999</c:v>
                </c:pt>
                <c:pt idx="20">
                  <c:v>-3.2949999999999999</c:v>
                </c:pt>
                <c:pt idx="21">
                  <c:v>-3.2597499999999999</c:v>
                </c:pt>
                <c:pt idx="22">
                  <c:v>-3.2244999999999999</c:v>
                </c:pt>
                <c:pt idx="23">
                  <c:v>-3.1892499999999999</c:v>
                </c:pt>
                <c:pt idx="24">
                  <c:v>-3.1539999999999999</c:v>
                </c:pt>
                <c:pt idx="25">
                  <c:v>-3.1187499999999999</c:v>
                </c:pt>
                <c:pt idx="26">
                  <c:v>-3.0834999999999999</c:v>
                </c:pt>
                <c:pt idx="27">
                  <c:v>-3.0482499999999999</c:v>
                </c:pt>
                <c:pt idx="28">
                  <c:v>-3.0129999999999999</c:v>
                </c:pt>
                <c:pt idx="29">
                  <c:v>-2.9777499999999999</c:v>
                </c:pt>
                <c:pt idx="30">
                  <c:v>-2.9424999999999999</c:v>
                </c:pt>
                <c:pt idx="31">
                  <c:v>-2.9072499999999999</c:v>
                </c:pt>
                <c:pt idx="32">
                  <c:v>-2.8719999999999999</c:v>
                </c:pt>
                <c:pt idx="33">
                  <c:v>-2.8367499999999999</c:v>
                </c:pt>
                <c:pt idx="34">
                  <c:v>-2.8014999999999999</c:v>
                </c:pt>
                <c:pt idx="35">
                  <c:v>-2.7662499999999999</c:v>
                </c:pt>
                <c:pt idx="36">
                  <c:v>-2.7309999999999999</c:v>
                </c:pt>
                <c:pt idx="37">
                  <c:v>-2.6957499999999999</c:v>
                </c:pt>
                <c:pt idx="38">
                  <c:v>-2.6604999999999999</c:v>
                </c:pt>
                <c:pt idx="39">
                  <c:v>-2.6252499999999999</c:v>
                </c:pt>
                <c:pt idx="40">
                  <c:v>-2.59</c:v>
                </c:pt>
                <c:pt idx="41">
                  <c:v>-2.5547499999999999</c:v>
                </c:pt>
                <c:pt idx="42">
                  <c:v>-2.5194999999999999</c:v>
                </c:pt>
                <c:pt idx="43">
                  <c:v>-2.4842499999999998</c:v>
                </c:pt>
                <c:pt idx="44">
                  <c:v>-2.4489999999999998</c:v>
                </c:pt>
                <c:pt idx="45">
                  <c:v>-2.4137499999999998</c:v>
                </c:pt>
                <c:pt idx="46">
                  <c:v>-2.3784999999999998</c:v>
                </c:pt>
                <c:pt idx="47">
                  <c:v>-2.3432499999999998</c:v>
                </c:pt>
                <c:pt idx="48">
                  <c:v>-2.3079999999999998</c:v>
                </c:pt>
                <c:pt idx="49">
                  <c:v>-2.2727499999999998</c:v>
                </c:pt>
                <c:pt idx="50">
                  <c:v>-2.2374999999999998</c:v>
                </c:pt>
                <c:pt idx="51">
                  <c:v>-2.2022499999999998</c:v>
                </c:pt>
                <c:pt idx="52">
                  <c:v>-2.1669999999999998</c:v>
                </c:pt>
                <c:pt idx="53">
                  <c:v>-2.1317499999999998</c:v>
                </c:pt>
                <c:pt idx="54">
                  <c:v>-2.0964999999999998</c:v>
                </c:pt>
                <c:pt idx="55">
                  <c:v>-2.0612499999999998</c:v>
                </c:pt>
                <c:pt idx="56">
                  <c:v>-2.0259999999999998</c:v>
                </c:pt>
                <c:pt idx="57">
                  <c:v>-1.9907499999999998</c:v>
                </c:pt>
                <c:pt idx="58">
                  <c:v>-1.9554999999999998</c:v>
                </c:pt>
                <c:pt idx="59">
                  <c:v>-1.9202499999999998</c:v>
                </c:pt>
                <c:pt idx="60">
                  <c:v>-1.8849999999999998</c:v>
                </c:pt>
                <c:pt idx="61">
                  <c:v>-1.8497499999999998</c:v>
                </c:pt>
                <c:pt idx="62">
                  <c:v>-1.8144999999999998</c:v>
                </c:pt>
                <c:pt idx="63">
                  <c:v>-1.7792499999999998</c:v>
                </c:pt>
                <c:pt idx="64">
                  <c:v>-1.7439999999999998</c:v>
                </c:pt>
                <c:pt idx="65">
                  <c:v>-1.7087499999999998</c:v>
                </c:pt>
                <c:pt idx="66">
                  <c:v>-1.6734999999999998</c:v>
                </c:pt>
                <c:pt idx="67">
                  <c:v>-1.6382499999999998</c:v>
                </c:pt>
                <c:pt idx="68">
                  <c:v>-1.6029999999999998</c:v>
                </c:pt>
                <c:pt idx="69">
                  <c:v>-1.5677499999999998</c:v>
                </c:pt>
                <c:pt idx="70">
                  <c:v>-1.5324999999999998</c:v>
                </c:pt>
                <c:pt idx="71">
                  <c:v>-1.4972499999999997</c:v>
                </c:pt>
                <c:pt idx="72">
                  <c:v>-1.4619999999999997</c:v>
                </c:pt>
                <c:pt idx="73">
                  <c:v>-1.4267499999999997</c:v>
                </c:pt>
                <c:pt idx="74">
                  <c:v>-1.3914999999999997</c:v>
                </c:pt>
                <c:pt idx="75">
                  <c:v>-1.3562499999999997</c:v>
                </c:pt>
                <c:pt idx="76">
                  <c:v>-1.3209999999999997</c:v>
                </c:pt>
                <c:pt idx="77">
                  <c:v>-1.2857499999999997</c:v>
                </c:pt>
                <c:pt idx="78">
                  <c:v>-1.2504999999999997</c:v>
                </c:pt>
                <c:pt idx="79">
                  <c:v>-1.2152499999999997</c:v>
                </c:pt>
                <c:pt idx="80">
                  <c:v>-1.1799999999999997</c:v>
                </c:pt>
              </c:numCache>
            </c:numRef>
          </c:xVal>
          <c:yVal>
            <c:numRef>
              <c:f>'Left-Tailed'!$D$61:$D$141</c:f>
              <c:numCache>
                <c:formatCode>General</c:formatCode>
                <c:ptCount val="81"/>
                <c:pt idx="0">
                  <c:v>2.0310339110412167E-3</c:v>
                </c:pt>
                <c:pt idx="1">
                  <c:v>2.1560092979350377E-3</c:v>
                </c:pt>
                <c:pt idx="2">
                  <c:v>2.2889452399103703E-3</c:v>
                </c:pt>
                <c:pt idx="3">
                  <c:v>2.4303569935842217E-3</c:v>
                </c:pt>
                <c:pt idx="4">
                  <c:v>2.5807928684140817E-3</c:v>
                </c:pt>
                <c:pt idx="5">
                  <c:v>2.7408362440111004E-3</c:v>
                </c:pt>
                <c:pt idx="6">
                  <c:v>2.9111076947044654E-3</c:v>
                </c:pt>
                <c:pt idx="7">
                  <c:v>3.0922672249198875E-3</c:v>
                </c:pt>
                <c:pt idx="8">
                  <c:v>3.2850166187517321E-3</c:v>
                </c:pt>
                <c:pt idx="9">
                  <c:v>3.4901019068689378E-3</c:v>
                </c:pt>
                <c:pt idx="10">
                  <c:v>3.7083159535932836E-3</c:v>
                </c:pt>
                <c:pt idx="11">
                  <c:v>3.94050116661563E-3</c:v>
                </c:pt>
                <c:pt idx="12">
                  <c:v>4.1875523313636316E-3</c:v>
                </c:pt>
                <c:pt idx="13">
                  <c:v>4.4504195714935779E-3</c:v>
                </c:pt>
                <c:pt idx="14">
                  <c:v>4.7301114363388144E-3</c:v>
                </c:pt>
                <c:pt idx="15">
                  <c:v>5.0276981153978958E-3</c:v>
                </c:pt>
                <c:pt idx="16">
                  <c:v>5.3443147790741352E-3</c:v>
                </c:pt>
                <c:pt idx="17">
                  <c:v>5.6811650438741458E-3</c:v>
                </c:pt>
                <c:pt idx="18">
                  <c:v>6.03952455912118E-3</c:v>
                </c:pt>
                <c:pt idx="19">
                  <c:v>6.4207447109277489E-3</c:v>
                </c:pt>
                <c:pt idx="20">
                  <c:v>6.8262564376859146E-3</c:v>
                </c:pt>
                <c:pt idx="21">
                  <c:v>7.2575741496578245E-3</c:v>
                </c:pt>
                <c:pt idx="22">
                  <c:v>7.7162997433691252E-3</c:v>
                </c:pt>
                <c:pt idx="23">
                  <c:v>8.2041266994077652E-3</c:v>
                </c:pt>
                <c:pt idx="24">
                  <c:v>8.72284424989451E-3</c:v>
                </c:pt>
                <c:pt idx="25">
                  <c:v>9.2743415993048802E-3</c:v>
                </c:pt>
                <c:pt idx="26">
                  <c:v>9.8606121794685923E-3</c:v>
                </c:pt>
                <c:pt idx="27">
                  <c:v>1.0483757916439043E-2</c:v>
                </c:pt>
                <c:pt idx="28">
                  <c:v>1.1145993483496949E-2</c:v>
                </c:pt>
                <c:pt idx="29">
                  <c:v>1.1849650510818467E-2</c:v>
                </c:pt>
                <c:pt idx="30">
                  <c:v>1.2597181718287772E-2</c:v>
                </c:pt>
                <c:pt idx="31">
                  <c:v>1.3391164933560223E-2</c:v>
                </c:pt>
                <c:pt idx="32">
                  <c:v>1.4234306952780384E-2</c:v>
                </c:pt>
                <c:pt idx="33">
                  <c:v>1.5129447196328034E-2</c:v>
                </c:pt>
                <c:pt idx="34">
                  <c:v>1.6079561106609942E-2</c:v>
                </c:pt>
                <c:pt idx="35">
                  <c:v>1.7087763229243685E-2</c:v>
                </c:pt>
                <c:pt idx="36">
                  <c:v>1.8157309913008117E-2</c:v>
                </c:pt>
                <c:pt idx="37">
                  <c:v>1.9291601557687613E-2</c:v>
                </c:pt>
                <c:pt idx="38">
                  <c:v>2.0494184332442725E-2</c:v>
                </c:pt>
                <c:pt idx="39">
                  <c:v>2.1768751280642335E-2</c:v>
                </c:pt>
                <c:pt idx="40">
                  <c:v>2.3119142720241358E-2</c:v>
                </c:pt>
                <c:pt idx="41">
                  <c:v>2.4549345841849302E-2</c:v>
                </c:pt>
                <c:pt idx="42">
                  <c:v>2.6063493399683176E-2</c:v>
                </c:pt>
                <c:pt idx="43">
                  <c:v>2.7665861383728365E-2</c:v>
                </c:pt>
                <c:pt idx="44">
                  <c:v>2.9360865554746658E-2</c:v>
                </c:pt>
                <c:pt idx="45">
                  <c:v>3.1153056717398982E-2</c:v>
                </c:pt>
                <c:pt idx="46">
                  <c:v>3.304711460083129E-2</c:v>
                </c:pt>
                <c:pt idx="47">
                  <c:v>3.5047840210766762E-2</c:v>
                </c:pt>
                <c:pt idx="48">
                  <c:v>3.7160146512635092E-2</c:v>
                </c:pt>
                <c:pt idx="49">
                  <c:v>3.9389047301750468E-2</c:v>
                </c:pt>
                <c:pt idx="50">
                  <c:v>4.1739644114239381E-2</c:v>
                </c:pt>
                <c:pt idx="51">
                  <c:v>4.4217111031557503E-2</c:v>
                </c:pt>
                <c:pt idx="52">
                  <c:v>4.6826677232274391E-2</c:v>
                </c:pt>
                <c:pt idx="53">
                  <c:v>4.9573607147614634E-2</c:v>
                </c:pt>
                <c:pt idx="54">
                  <c:v>5.2463178082312774E-2</c:v>
                </c:pt>
                <c:pt idx="55">
                  <c:v>5.5500655169951708E-2</c:v>
                </c:pt>
                <c:pt idx="56">
                  <c:v>5.8691263542419277E-2</c:v>
                </c:pt>
                <c:pt idx="57">
                  <c:v>6.2040157606726494E-2</c:v>
                </c:pt>
                <c:pt idx="58">
                  <c:v>6.5552387339483181E-2</c:v>
                </c:pt>
                <c:pt idx="59">
                  <c:v>6.9232861530099471E-2</c:v>
                </c:pt>
                <c:pt idx="60">
                  <c:v>7.3086307928535002E-2</c:v>
                </c:pt>
                <c:pt idx="61">
                  <c:v>7.7117230282381891E-2</c:v>
                </c:pt>
                <c:pt idx="62">
                  <c:v>8.1329862281420556E-2</c:v>
                </c:pt>
                <c:pt idx="63">
                  <c:v>8.5728118465674311E-2</c:v>
                </c:pt>
                <c:pt idx="64">
                  <c:v>9.0315542195459883E-2</c:v>
                </c:pt>
                <c:pt idx="65">
                  <c:v>9.5095250828985359E-2</c:v>
                </c:pt>
                <c:pt idx="66">
                  <c:v>0.10006987830457142</c:v>
                </c:pt>
                <c:pt idx="67">
                  <c:v>0.10524151538035512</c:v>
                </c:pt>
                <c:pt idx="68">
                  <c:v>0.11061164784404225</c:v>
                </c:pt>
                <c:pt idx="69">
                  <c:v>0.11618109306844313</c:v>
                </c:pt>
                <c:pt idx="70">
                  <c:v>0.12194993535454245</c:v>
                </c:pt>
                <c:pt idx="71">
                  <c:v>0.1279174605719583</c:v>
                </c:pt>
                <c:pt idx="72">
                  <c:v>0.13408209067591514</c:v>
                </c:pt>
                <c:pt idx="73">
                  <c:v>0.14044131874920446</c:v>
                </c:pt>
                <c:pt idx="74">
                  <c:v>0.1469916452857894</c:v>
                </c:pt>
                <c:pt idx="75">
                  <c:v>0.15372851649832001</c:v>
                </c:pt>
                <c:pt idx="76">
                  <c:v>0.16064626549331598</c:v>
                </c:pt>
                <c:pt idx="77">
                  <c:v>0.16773805721345794</c:v>
                </c:pt>
                <c:pt idx="78">
                  <c:v>0.17499583809452696</c:v>
                </c:pt>
                <c:pt idx="79">
                  <c:v>0.18241029142317583</c:v>
                </c:pt>
                <c:pt idx="80">
                  <c:v>0.18997079940900119</c:v>
                </c:pt>
              </c:numCache>
            </c:numRef>
          </c:yVal>
          <c:smooth val="1"/>
        </c:ser>
        <c:ser>
          <c:idx val="0"/>
          <c:order val="1"/>
          <c:tx>
            <c:v>Density</c:v>
          </c:tx>
          <c:spPr>
            <a:ln w="38100">
              <a:solidFill>
                <a:srgbClr val="0000FF"/>
              </a:solidFill>
              <a:prstDash val="solid"/>
            </a:ln>
          </c:spPr>
          <c:marker>
            <c:symbol val="none"/>
          </c:marker>
          <c:xVal>
            <c:numRef>
              <c:f>'Left-Tailed'!$C$16:$C$56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'Left-Tailed'!$H$24</c:f>
              <c:strCache>
                <c:ptCount val="1"/>
                <c:pt idx="0">
                  <c:v>13.27%</c:v>
                </c:pt>
              </c:strCache>
            </c:strRef>
          </c:tx>
          <c:marker>
            <c:symbol val="none"/>
          </c:marker>
          <c:errBars>
            <c:errDir val="y"/>
            <c:errBarType val="minus"/>
            <c:errValType val="percentage"/>
            <c:noEndCap val="0"/>
            <c:val val="100"/>
            <c:spPr>
              <a:ln w="38100">
                <a:solidFill>
                  <a:srgbClr val="FF0000"/>
                </a:solidFill>
              </a:ln>
            </c:spPr>
          </c:errBars>
          <c:xVal>
            <c:numRef>
              <c:f>'Left-Tailed'!$C$141</c:f>
              <c:numCache>
                <c:formatCode>General</c:formatCode>
                <c:ptCount val="1"/>
                <c:pt idx="0">
                  <c:v>-1.1799999999999997</c:v>
                </c:pt>
              </c:numCache>
            </c:numRef>
          </c:xVal>
          <c:yVal>
            <c:numRef>
              <c:f>'Left-Tailed'!$D$141</c:f>
              <c:numCache>
                <c:formatCode>General</c:formatCode>
                <c:ptCount val="1"/>
                <c:pt idx="0">
                  <c:v>0.18997079940900119</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'Left-Tailed'!$J$23</c:f>
              <c:numCache>
                <c:formatCode>General</c:formatCode>
                <c:ptCount val="1"/>
                <c:pt idx="0">
                  <c:v>-1.18</c:v>
                </c:pt>
              </c:numCache>
            </c:numRef>
          </c:xVal>
          <c:yVal>
            <c:numLit>
              <c:formatCode>General</c:formatCode>
              <c:ptCount val="1"/>
              <c:pt idx="0">
                <c:v>0.02</c:v>
              </c:pt>
            </c:numLit>
          </c:yVal>
          <c:smooth val="1"/>
        </c:ser>
        <c:dLbls>
          <c:showLegendKey val="0"/>
          <c:showVal val="0"/>
          <c:showCatName val="0"/>
          <c:showSerName val="0"/>
          <c:showPercent val="0"/>
          <c:showBubbleSize val="0"/>
        </c:dLbls>
        <c:axId val="241009408"/>
        <c:axId val="241011328"/>
      </c:scatterChart>
      <c:valAx>
        <c:axId val="241009408"/>
        <c:scaling>
          <c:orientation val="minMax"/>
        </c:scaling>
        <c:delete val="0"/>
        <c:axPos val="b"/>
        <c:title>
          <c:tx>
            <c:rich>
              <a:bodyPr/>
              <a:lstStyle/>
              <a:p>
                <a:pPr>
                  <a:defRPr sz="1200" baseline="0"/>
                </a:pPr>
                <a:r>
                  <a:rPr lang="en-US" sz="12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1011328"/>
        <c:crosses val="autoZero"/>
        <c:crossBetween val="midCat"/>
      </c:valAx>
      <c:valAx>
        <c:axId val="24101132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1009408"/>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Student-t Probability Distribution</a:t>
            </a:r>
          </a:p>
        </c:rich>
      </c:tx>
      <c:layout>
        <c:manualLayout>
          <c:xMode val="edge"/>
          <c:yMode val="edge"/>
          <c:x val="0.23166642123529937"/>
          <c:y val="8.6822399847522838E-2"/>
        </c:manualLayout>
      </c:layout>
      <c:overlay val="1"/>
    </c:title>
    <c:autoTitleDeleted val="0"/>
    <c:plotArea>
      <c:layout>
        <c:manualLayout>
          <c:layoutTarget val="inner"/>
          <c:xMode val="edge"/>
          <c:yMode val="edge"/>
          <c:x val="0.15146006749156354"/>
          <c:y val="0.33032683320031292"/>
          <c:w val="0.74220727974943523"/>
          <c:h val="0.5231581831393616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63500">
                <a:solidFill>
                  <a:schemeClr val="tx2">
                    <a:lumMod val="20000"/>
                    <a:lumOff val="80000"/>
                  </a:schemeClr>
                </a:solidFill>
              </a:ln>
            </c:spPr>
          </c:errBars>
          <c:xVal>
            <c:numRef>
              <c:f>'Left-Tailed'!$C$61:$C$141</c:f>
              <c:numCache>
                <c:formatCode>General</c:formatCode>
                <c:ptCount val="81"/>
                <c:pt idx="0">
                  <c:v>-4</c:v>
                </c:pt>
                <c:pt idx="1">
                  <c:v>-3.96475</c:v>
                </c:pt>
                <c:pt idx="2">
                  <c:v>-3.9295</c:v>
                </c:pt>
                <c:pt idx="3">
                  <c:v>-3.89425</c:v>
                </c:pt>
                <c:pt idx="4">
                  <c:v>-3.859</c:v>
                </c:pt>
                <c:pt idx="5">
                  <c:v>-3.82375</c:v>
                </c:pt>
                <c:pt idx="6">
                  <c:v>-3.7885</c:v>
                </c:pt>
                <c:pt idx="7">
                  <c:v>-3.75325</c:v>
                </c:pt>
                <c:pt idx="8">
                  <c:v>-3.718</c:v>
                </c:pt>
                <c:pt idx="9">
                  <c:v>-3.68275</c:v>
                </c:pt>
                <c:pt idx="10">
                  <c:v>-3.6475</c:v>
                </c:pt>
                <c:pt idx="11">
                  <c:v>-3.61225</c:v>
                </c:pt>
                <c:pt idx="12">
                  <c:v>-3.577</c:v>
                </c:pt>
                <c:pt idx="13">
                  <c:v>-3.54175</c:v>
                </c:pt>
                <c:pt idx="14">
                  <c:v>-3.5065</c:v>
                </c:pt>
                <c:pt idx="15">
                  <c:v>-3.4712499999999999</c:v>
                </c:pt>
                <c:pt idx="16">
                  <c:v>-3.4359999999999999</c:v>
                </c:pt>
                <c:pt idx="17">
                  <c:v>-3.4007499999999999</c:v>
                </c:pt>
                <c:pt idx="18">
                  <c:v>-3.3654999999999999</c:v>
                </c:pt>
                <c:pt idx="19">
                  <c:v>-3.3302499999999999</c:v>
                </c:pt>
                <c:pt idx="20">
                  <c:v>-3.2949999999999999</c:v>
                </c:pt>
                <c:pt idx="21">
                  <c:v>-3.2597499999999999</c:v>
                </c:pt>
                <c:pt idx="22">
                  <c:v>-3.2244999999999999</c:v>
                </c:pt>
                <c:pt idx="23">
                  <c:v>-3.1892499999999999</c:v>
                </c:pt>
                <c:pt idx="24">
                  <c:v>-3.1539999999999999</c:v>
                </c:pt>
                <c:pt idx="25">
                  <c:v>-3.1187499999999999</c:v>
                </c:pt>
                <c:pt idx="26">
                  <c:v>-3.0834999999999999</c:v>
                </c:pt>
                <c:pt idx="27">
                  <c:v>-3.0482499999999999</c:v>
                </c:pt>
                <c:pt idx="28">
                  <c:v>-3.0129999999999999</c:v>
                </c:pt>
                <c:pt idx="29">
                  <c:v>-2.9777499999999999</c:v>
                </c:pt>
                <c:pt idx="30">
                  <c:v>-2.9424999999999999</c:v>
                </c:pt>
                <c:pt idx="31">
                  <c:v>-2.9072499999999999</c:v>
                </c:pt>
                <c:pt idx="32">
                  <c:v>-2.8719999999999999</c:v>
                </c:pt>
                <c:pt idx="33">
                  <c:v>-2.8367499999999999</c:v>
                </c:pt>
                <c:pt idx="34">
                  <c:v>-2.8014999999999999</c:v>
                </c:pt>
                <c:pt idx="35">
                  <c:v>-2.7662499999999999</c:v>
                </c:pt>
                <c:pt idx="36">
                  <c:v>-2.7309999999999999</c:v>
                </c:pt>
                <c:pt idx="37">
                  <c:v>-2.6957499999999999</c:v>
                </c:pt>
                <c:pt idx="38">
                  <c:v>-2.6604999999999999</c:v>
                </c:pt>
                <c:pt idx="39">
                  <c:v>-2.6252499999999999</c:v>
                </c:pt>
                <c:pt idx="40">
                  <c:v>-2.59</c:v>
                </c:pt>
                <c:pt idx="41">
                  <c:v>-2.5547499999999999</c:v>
                </c:pt>
                <c:pt idx="42">
                  <c:v>-2.5194999999999999</c:v>
                </c:pt>
                <c:pt idx="43">
                  <c:v>-2.4842499999999998</c:v>
                </c:pt>
                <c:pt idx="44">
                  <c:v>-2.4489999999999998</c:v>
                </c:pt>
                <c:pt idx="45">
                  <c:v>-2.4137499999999998</c:v>
                </c:pt>
                <c:pt idx="46">
                  <c:v>-2.3784999999999998</c:v>
                </c:pt>
                <c:pt idx="47">
                  <c:v>-2.3432499999999998</c:v>
                </c:pt>
                <c:pt idx="48">
                  <c:v>-2.3079999999999998</c:v>
                </c:pt>
                <c:pt idx="49">
                  <c:v>-2.2727499999999998</c:v>
                </c:pt>
                <c:pt idx="50">
                  <c:v>-2.2374999999999998</c:v>
                </c:pt>
                <c:pt idx="51">
                  <c:v>-2.2022499999999998</c:v>
                </c:pt>
                <c:pt idx="52">
                  <c:v>-2.1669999999999998</c:v>
                </c:pt>
                <c:pt idx="53">
                  <c:v>-2.1317499999999998</c:v>
                </c:pt>
                <c:pt idx="54">
                  <c:v>-2.0964999999999998</c:v>
                </c:pt>
                <c:pt idx="55">
                  <c:v>-2.0612499999999998</c:v>
                </c:pt>
                <c:pt idx="56">
                  <c:v>-2.0259999999999998</c:v>
                </c:pt>
                <c:pt idx="57">
                  <c:v>-1.9907499999999998</c:v>
                </c:pt>
                <c:pt idx="58">
                  <c:v>-1.9554999999999998</c:v>
                </c:pt>
                <c:pt idx="59">
                  <c:v>-1.9202499999999998</c:v>
                </c:pt>
                <c:pt idx="60">
                  <c:v>-1.8849999999999998</c:v>
                </c:pt>
                <c:pt idx="61">
                  <c:v>-1.8497499999999998</c:v>
                </c:pt>
                <c:pt idx="62">
                  <c:v>-1.8144999999999998</c:v>
                </c:pt>
                <c:pt idx="63">
                  <c:v>-1.7792499999999998</c:v>
                </c:pt>
                <c:pt idx="64">
                  <c:v>-1.7439999999999998</c:v>
                </c:pt>
                <c:pt idx="65">
                  <c:v>-1.7087499999999998</c:v>
                </c:pt>
                <c:pt idx="66">
                  <c:v>-1.6734999999999998</c:v>
                </c:pt>
                <c:pt idx="67">
                  <c:v>-1.6382499999999998</c:v>
                </c:pt>
                <c:pt idx="68">
                  <c:v>-1.6029999999999998</c:v>
                </c:pt>
                <c:pt idx="69">
                  <c:v>-1.5677499999999998</c:v>
                </c:pt>
                <c:pt idx="70">
                  <c:v>-1.5324999999999998</c:v>
                </c:pt>
                <c:pt idx="71">
                  <c:v>-1.4972499999999997</c:v>
                </c:pt>
                <c:pt idx="72">
                  <c:v>-1.4619999999999997</c:v>
                </c:pt>
                <c:pt idx="73">
                  <c:v>-1.4267499999999997</c:v>
                </c:pt>
                <c:pt idx="74">
                  <c:v>-1.3914999999999997</c:v>
                </c:pt>
                <c:pt idx="75">
                  <c:v>-1.3562499999999997</c:v>
                </c:pt>
                <c:pt idx="76">
                  <c:v>-1.3209999999999997</c:v>
                </c:pt>
                <c:pt idx="77">
                  <c:v>-1.2857499999999997</c:v>
                </c:pt>
                <c:pt idx="78">
                  <c:v>-1.2504999999999997</c:v>
                </c:pt>
                <c:pt idx="79">
                  <c:v>-1.2152499999999997</c:v>
                </c:pt>
                <c:pt idx="80">
                  <c:v>-1.1799999999999997</c:v>
                </c:pt>
              </c:numCache>
            </c:numRef>
          </c:xVal>
          <c:yVal>
            <c:numRef>
              <c:f>'Left-Tailed'!$D$61:$D$141</c:f>
              <c:numCache>
                <c:formatCode>General</c:formatCode>
                <c:ptCount val="81"/>
                <c:pt idx="0">
                  <c:v>2.0310339110412167E-3</c:v>
                </c:pt>
                <c:pt idx="1">
                  <c:v>2.1560092979350377E-3</c:v>
                </c:pt>
                <c:pt idx="2">
                  <c:v>2.2889452399103703E-3</c:v>
                </c:pt>
                <c:pt idx="3">
                  <c:v>2.4303569935842217E-3</c:v>
                </c:pt>
                <c:pt idx="4">
                  <c:v>2.5807928684140817E-3</c:v>
                </c:pt>
                <c:pt idx="5">
                  <c:v>2.7408362440111004E-3</c:v>
                </c:pt>
                <c:pt idx="6">
                  <c:v>2.9111076947044654E-3</c:v>
                </c:pt>
                <c:pt idx="7">
                  <c:v>3.0922672249198875E-3</c:v>
                </c:pt>
                <c:pt idx="8">
                  <c:v>3.2850166187517321E-3</c:v>
                </c:pt>
                <c:pt idx="9">
                  <c:v>3.4901019068689378E-3</c:v>
                </c:pt>
                <c:pt idx="10">
                  <c:v>3.7083159535932836E-3</c:v>
                </c:pt>
                <c:pt idx="11">
                  <c:v>3.94050116661563E-3</c:v>
                </c:pt>
                <c:pt idx="12">
                  <c:v>4.1875523313636316E-3</c:v>
                </c:pt>
                <c:pt idx="13">
                  <c:v>4.4504195714935779E-3</c:v>
                </c:pt>
                <c:pt idx="14">
                  <c:v>4.7301114363388144E-3</c:v>
                </c:pt>
                <c:pt idx="15">
                  <c:v>5.0276981153978958E-3</c:v>
                </c:pt>
                <c:pt idx="16">
                  <c:v>5.3443147790741352E-3</c:v>
                </c:pt>
                <c:pt idx="17">
                  <c:v>5.6811650438741458E-3</c:v>
                </c:pt>
                <c:pt idx="18">
                  <c:v>6.03952455912118E-3</c:v>
                </c:pt>
                <c:pt idx="19">
                  <c:v>6.4207447109277489E-3</c:v>
                </c:pt>
                <c:pt idx="20">
                  <c:v>6.8262564376859146E-3</c:v>
                </c:pt>
                <c:pt idx="21">
                  <c:v>7.2575741496578245E-3</c:v>
                </c:pt>
                <c:pt idx="22">
                  <c:v>7.7162997433691252E-3</c:v>
                </c:pt>
                <c:pt idx="23">
                  <c:v>8.2041266994077652E-3</c:v>
                </c:pt>
                <c:pt idx="24">
                  <c:v>8.72284424989451E-3</c:v>
                </c:pt>
                <c:pt idx="25">
                  <c:v>9.2743415993048802E-3</c:v>
                </c:pt>
                <c:pt idx="26">
                  <c:v>9.8606121794685923E-3</c:v>
                </c:pt>
                <c:pt idx="27">
                  <c:v>1.0483757916439043E-2</c:v>
                </c:pt>
                <c:pt idx="28">
                  <c:v>1.1145993483496949E-2</c:v>
                </c:pt>
                <c:pt idx="29">
                  <c:v>1.1849650510818467E-2</c:v>
                </c:pt>
                <c:pt idx="30">
                  <c:v>1.2597181718287772E-2</c:v>
                </c:pt>
                <c:pt idx="31">
                  <c:v>1.3391164933560223E-2</c:v>
                </c:pt>
                <c:pt idx="32">
                  <c:v>1.4234306952780384E-2</c:v>
                </c:pt>
                <c:pt idx="33">
                  <c:v>1.5129447196328034E-2</c:v>
                </c:pt>
                <c:pt idx="34">
                  <c:v>1.6079561106609942E-2</c:v>
                </c:pt>
                <c:pt idx="35">
                  <c:v>1.7087763229243685E-2</c:v>
                </c:pt>
                <c:pt idx="36">
                  <c:v>1.8157309913008117E-2</c:v>
                </c:pt>
                <c:pt idx="37">
                  <c:v>1.9291601557687613E-2</c:v>
                </c:pt>
                <c:pt idx="38">
                  <c:v>2.0494184332442725E-2</c:v>
                </c:pt>
                <c:pt idx="39">
                  <c:v>2.1768751280642335E-2</c:v>
                </c:pt>
                <c:pt idx="40">
                  <c:v>2.3119142720241358E-2</c:v>
                </c:pt>
                <c:pt idx="41">
                  <c:v>2.4549345841849302E-2</c:v>
                </c:pt>
                <c:pt idx="42">
                  <c:v>2.6063493399683176E-2</c:v>
                </c:pt>
                <c:pt idx="43">
                  <c:v>2.7665861383728365E-2</c:v>
                </c:pt>
                <c:pt idx="44">
                  <c:v>2.9360865554746658E-2</c:v>
                </c:pt>
                <c:pt idx="45">
                  <c:v>3.1153056717398982E-2</c:v>
                </c:pt>
                <c:pt idx="46">
                  <c:v>3.304711460083129E-2</c:v>
                </c:pt>
                <c:pt idx="47">
                  <c:v>3.5047840210766762E-2</c:v>
                </c:pt>
                <c:pt idx="48">
                  <c:v>3.7160146512635092E-2</c:v>
                </c:pt>
                <c:pt idx="49">
                  <c:v>3.9389047301750468E-2</c:v>
                </c:pt>
                <c:pt idx="50">
                  <c:v>4.1739644114239381E-2</c:v>
                </c:pt>
                <c:pt idx="51">
                  <c:v>4.4217111031557503E-2</c:v>
                </c:pt>
                <c:pt idx="52">
                  <c:v>4.6826677232274391E-2</c:v>
                </c:pt>
                <c:pt idx="53">
                  <c:v>4.9573607147614634E-2</c:v>
                </c:pt>
                <c:pt idx="54">
                  <c:v>5.2463178082312774E-2</c:v>
                </c:pt>
                <c:pt idx="55">
                  <c:v>5.5500655169951708E-2</c:v>
                </c:pt>
                <c:pt idx="56">
                  <c:v>5.8691263542419277E-2</c:v>
                </c:pt>
                <c:pt idx="57">
                  <c:v>6.2040157606726494E-2</c:v>
                </c:pt>
                <c:pt idx="58">
                  <c:v>6.5552387339483181E-2</c:v>
                </c:pt>
                <c:pt idx="59">
                  <c:v>6.9232861530099471E-2</c:v>
                </c:pt>
                <c:pt idx="60">
                  <c:v>7.3086307928535002E-2</c:v>
                </c:pt>
                <c:pt idx="61">
                  <c:v>7.7117230282381891E-2</c:v>
                </c:pt>
                <c:pt idx="62">
                  <c:v>8.1329862281420556E-2</c:v>
                </c:pt>
                <c:pt idx="63">
                  <c:v>8.5728118465674311E-2</c:v>
                </c:pt>
                <c:pt idx="64">
                  <c:v>9.0315542195459883E-2</c:v>
                </c:pt>
                <c:pt idx="65">
                  <c:v>9.5095250828985359E-2</c:v>
                </c:pt>
                <c:pt idx="66">
                  <c:v>0.10006987830457142</c:v>
                </c:pt>
                <c:pt idx="67">
                  <c:v>0.10524151538035512</c:v>
                </c:pt>
                <c:pt idx="68">
                  <c:v>0.11061164784404225</c:v>
                </c:pt>
                <c:pt idx="69">
                  <c:v>0.11618109306844313</c:v>
                </c:pt>
                <c:pt idx="70">
                  <c:v>0.12194993535454245</c:v>
                </c:pt>
                <c:pt idx="71">
                  <c:v>0.1279174605719583</c:v>
                </c:pt>
                <c:pt idx="72">
                  <c:v>0.13408209067591514</c:v>
                </c:pt>
                <c:pt idx="73">
                  <c:v>0.14044131874920446</c:v>
                </c:pt>
                <c:pt idx="74">
                  <c:v>0.1469916452857894</c:v>
                </c:pt>
                <c:pt idx="75">
                  <c:v>0.15372851649832001</c:v>
                </c:pt>
                <c:pt idx="76">
                  <c:v>0.16064626549331598</c:v>
                </c:pt>
                <c:pt idx="77">
                  <c:v>0.16773805721345794</c:v>
                </c:pt>
                <c:pt idx="78">
                  <c:v>0.17499583809452696</c:v>
                </c:pt>
                <c:pt idx="79">
                  <c:v>0.18241029142317583</c:v>
                </c:pt>
                <c:pt idx="80">
                  <c:v>0.18997079940900119</c:v>
                </c:pt>
              </c:numCache>
            </c:numRef>
          </c:yVal>
          <c:smooth val="1"/>
        </c:ser>
        <c:ser>
          <c:idx val="0"/>
          <c:order val="1"/>
          <c:tx>
            <c:v>Density</c:v>
          </c:tx>
          <c:spPr>
            <a:ln w="38100">
              <a:solidFill>
                <a:srgbClr val="0000FF"/>
              </a:solidFill>
              <a:prstDash val="solid"/>
            </a:ln>
          </c:spPr>
          <c:marker>
            <c:symbol val="none"/>
          </c:marker>
          <c:xVal>
            <c:numRef>
              <c:f>'Left-Tailed'!$C$16:$C$56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'Left-Tailed'!$H$24</c:f>
              <c:strCache>
                <c:ptCount val="1"/>
                <c:pt idx="0">
                  <c:v>13.27%</c:v>
                </c:pt>
              </c:strCache>
            </c:strRef>
          </c:tx>
          <c:marker>
            <c:symbol val="none"/>
          </c:marker>
          <c:errBars>
            <c:errDir val="y"/>
            <c:errBarType val="minus"/>
            <c:errValType val="percentage"/>
            <c:noEndCap val="0"/>
            <c:val val="100"/>
            <c:spPr>
              <a:ln w="38100">
                <a:solidFill>
                  <a:srgbClr val="FF0000"/>
                </a:solidFill>
              </a:ln>
            </c:spPr>
          </c:errBars>
          <c:xVal>
            <c:numRef>
              <c:f>'Left-Tailed'!$C$141</c:f>
              <c:numCache>
                <c:formatCode>General</c:formatCode>
                <c:ptCount val="1"/>
                <c:pt idx="0">
                  <c:v>-1.1799999999999997</c:v>
                </c:pt>
              </c:numCache>
            </c:numRef>
          </c:xVal>
          <c:yVal>
            <c:numRef>
              <c:f>'Left-Tailed'!$D$141</c:f>
              <c:numCache>
                <c:formatCode>General</c:formatCode>
                <c:ptCount val="1"/>
                <c:pt idx="0">
                  <c:v>0.18997079940900119</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'Left-Tailed'!$J$23</c:f>
              <c:numCache>
                <c:formatCode>General</c:formatCode>
                <c:ptCount val="1"/>
                <c:pt idx="0">
                  <c:v>-1.18</c:v>
                </c:pt>
              </c:numCache>
            </c:numRef>
          </c:xVal>
          <c:yVal>
            <c:numLit>
              <c:formatCode>General</c:formatCode>
              <c:ptCount val="1"/>
              <c:pt idx="0">
                <c:v>0.02</c:v>
              </c:pt>
            </c:numLit>
          </c:yVal>
          <c:smooth val="1"/>
        </c:ser>
        <c:dLbls>
          <c:showLegendKey val="0"/>
          <c:showVal val="0"/>
          <c:showCatName val="0"/>
          <c:showSerName val="0"/>
          <c:showPercent val="0"/>
          <c:showBubbleSize val="0"/>
        </c:dLbls>
        <c:axId val="241067520"/>
        <c:axId val="241069440"/>
      </c:scatterChart>
      <c:valAx>
        <c:axId val="241067520"/>
        <c:scaling>
          <c:orientation val="minMax"/>
        </c:scaling>
        <c:delete val="0"/>
        <c:axPos val="b"/>
        <c:title>
          <c:tx>
            <c:rich>
              <a:bodyPr/>
              <a:lstStyle/>
              <a:p>
                <a:pPr>
                  <a:defRPr sz="1400" baseline="0"/>
                </a:pPr>
                <a:r>
                  <a:rPr lang="en-US" sz="14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241069440"/>
        <c:crosses val="autoZero"/>
        <c:crossBetween val="midCat"/>
      </c:valAx>
      <c:valAx>
        <c:axId val="24106944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106752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5392843307521884"/>
          <c:y val="4.1894447633116609E-2"/>
        </c:manualLayout>
      </c:layout>
      <c:overlay val="1"/>
    </c:title>
    <c:autoTitleDeleted val="0"/>
    <c:plotArea>
      <c:layout>
        <c:manualLayout>
          <c:layoutTarget val="inner"/>
          <c:xMode val="edge"/>
          <c:yMode val="edge"/>
          <c:x val="0.14562619971011084"/>
          <c:y val="0.25456680306700191"/>
          <c:w val="0.72084198430420088"/>
          <c:h val="0.58165548375403175"/>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'Right-Tailed'!$C$61:$C$141</c:f>
              <c:numCache>
                <c:formatCode>General</c:formatCode>
                <c:ptCount val="81"/>
                <c:pt idx="0">
                  <c:v>2.08</c:v>
                </c:pt>
                <c:pt idx="1">
                  <c:v>2.1040000000000001</c:v>
                </c:pt>
                <c:pt idx="2">
                  <c:v>2.1280000000000001</c:v>
                </c:pt>
                <c:pt idx="3">
                  <c:v>2.1520000000000001</c:v>
                </c:pt>
                <c:pt idx="4">
                  <c:v>2.1760000000000002</c:v>
                </c:pt>
                <c:pt idx="5">
                  <c:v>2.2000000000000002</c:v>
                </c:pt>
                <c:pt idx="6">
                  <c:v>2.2240000000000002</c:v>
                </c:pt>
                <c:pt idx="7">
                  <c:v>2.2480000000000002</c:v>
                </c:pt>
                <c:pt idx="8">
                  <c:v>2.2720000000000002</c:v>
                </c:pt>
                <c:pt idx="9">
                  <c:v>2.2960000000000003</c:v>
                </c:pt>
                <c:pt idx="10">
                  <c:v>2.3200000000000003</c:v>
                </c:pt>
                <c:pt idx="11">
                  <c:v>2.3440000000000003</c:v>
                </c:pt>
                <c:pt idx="12">
                  <c:v>2.3680000000000003</c:v>
                </c:pt>
                <c:pt idx="13">
                  <c:v>2.3920000000000003</c:v>
                </c:pt>
                <c:pt idx="14">
                  <c:v>2.4160000000000004</c:v>
                </c:pt>
                <c:pt idx="15">
                  <c:v>2.4400000000000004</c:v>
                </c:pt>
                <c:pt idx="16">
                  <c:v>2.4640000000000004</c:v>
                </c:pt>
                <c:pt idx="17">
                  <c:v>2.4880000000000004</c:v>
                </c:pt>
                <c:pt idx="18">
                  <c:v>2.5120000000000005</c:v>
                </c:pt>
                <c:pt idx="19">
                  <c:v>2.5360000000000005</c:v>
                </c:pt>
                <c:pt idx="20">
                  <c:v>2.5600000000000005</c:v>
                </c:pt>
                <c:pt idx="21">
                  <c:v>2.5840000000000005</c:v>
                </c:pt>
                <c:pt idx="22">
                  <c:v>2.6080000000000005</c:v>
                </c:pt>
                <c:pt idx="23">
                  <c:v>2.6320000000000006</c:v>
                </c:pt>
                <c:pt idx="24">
                  <c:v>2.6560000000000006</c:v>
                </c:pt>
                <c:pt idx="25">
                  <c:v>2.6800000000000006</c:v>
                </c:pt>
                <c:pt idx="26">
                  <c:v>2.7040000000000006</c:v>
                </c:pt>
                <c:pt idx="27">
                  <c:v>2.7280000000000006</c:v>
                </c:pt>
                <c:pt idx="28">
                  <c:v>2.7520000000000007</c:v>
                </c:pt>
                <c:pt idx="29">
                  <c:v>2.7760000000000007</c:v>
                </c:pt>
                <c:pt idx="30">
                  <c:v>2.8000000000000007</c:v>
                </c:pt>
                <c:pt idx="31">
                  <c:v>2.8240000000000007</c:v>
                </c:pt>
                <c:pt idx="32">
                  <c:v>2.8480000000000008</c:v>
                </c:pt>
                <c:pt idx="33">
                  <c:v>2.8720000000000008</c:v>
                </c:pt>
                <c:pt idx="34">
                  <c:v>2.8960000000000008</c:v>
                </c:pt>
                <c:pt idx="35">
                  <c:v>2.9200000000000008</c:v>
                </c:pt>
                <c:pt idx="36">
                  <c:v>2.9440000000000008</c:v>
                </c:pt>
                <c:pt idx="37">
                  <c:v>2.9680000000000009</c:v>
                </c:pt>
                <c:pt idx="38">
                  <c:v>2.9920000000000009</c:v>
                </c:pt>
                <c:pt idx="39">
                  <c:v>3.0160000000000009</c:v>
                </c:pt>
                <c:pt idx="40">
                  <c:v>3.0400000000000009</c:v>
                </c:pt>
                <c:pt idx="41">
                  <c:v>3.0640000000000009</c:v>
                </c:pt>
                <c:pt idx="42">
                  <c:v>3.088000000000001</c:v>
                </c:pt>
                <c:pt idx="43">
                  <c:v>3.112000000000001</c:v>
                </c:pt>
                <c:pt idx="44">
                  <c:v>3.136000000000001</c:v>
                </c:pt>
                <c:pt idx="45">
                  <c:v>3.160000000000001</c:v>
                </c:pt>
                <c:pt idx="46">
                  <c:v>3.1840000000000011</c:v>
                </c:pt>
                <c:pt idx="47">
                  <c:v>3.2080000000000011</c:v>
                </c:pt>
                <c:pt idx="48">
                  <c:v>3.2320000000000011</c:v>
                </c:pt>
                <c:pt idx="49">
                  <c:v>3.2560000000000011</c:v>
                </c:pt>
                <c:pt idx="50">
                  <c:v>3.2800000000000011</c:v>
                </c:pt>
                <c:pt idx="51">
                  <c:v>3.3040000000000012</c:v>
                </c:pt>
                <c:pt idx="52">
                  <c:v>3.3280000000000012</c:v>
                </c:pt>
                <c:pt idx="53">
                  <c:v>3.3520000000000012</c:v>
                </c:pt>
                <c:pt idx="54">
                  <c:v>3.3760000000000012</c:v>
                </c:pt>
                <c:pt idx="55">
                  <c:v>3.4000000000000012</c:v>
                </c:pt>
                <c:pt idx="56">
                  <c:v>3.4240000000000013</c:v>
                </c:pt>
                <c:pt idx="57">
                  <c:v>3.4480000000000013</c:v>
                </c:pt>
                <c:pt idx="58">
                  <c:v>3.4720000000000013</c:v>
                </c:pt>
                <c:pt idx="59">
                  <c:v>3.4960000000000013</c:v>
                </c:pt>
                <c:pt idx="60">
                  <c:v>3.5200000000000014</c:v>
                </c:pt>
                <c:pt idx="61">
                  <c:v>3.5440000000000014</c:v>
                </c:pt>
                <c:pt idx="62">
                  <c:v>3.5680000000000014</c:v>
                </c:pt>
                <c:pt idx="63">
                  <c:v>3.5920000000000014</c:v>
                </c:pt>
                <c:pt idx="64">
                  <c:v>3.6160000000000014</c:v>
                </c:pt>
                <c:pt idx="65">
                  <c:v>3.6400000000000015</c:v>
                </c:pt>
                <c:pt idx="66">
                  <c:v>3.6640000000000015</c:v>
                </c:pt>
                <c:pt idx="67">
                  <c:v>3.6880000000000015</c:v>
                </c:pt>
                <c:pt idx="68">
                  <c:v>3.7120000000000015</c:v>
                </c:pt>
                <c:pt idx="69">
                  <c:v>3.7360000000000015</c:v>
                </c:pt>
                <c:pt idx="70">
                  <c:v>3.7600000000000016</c:v>
                </c:pt>
                <c:pt idx="71">
                  <c:v>3.7840000000000016</c:v>
                </c:pt>
                <c:pt idx="72">
                  <c:v>3.8080000000000016</c:v>
                </c:pt>
                <c:pt idx="73">
                  <c:v>3.8320000000000016</c:v>
                </c:pt>
                <c:pt idx="74">
                  <c:v>3.8560000000000016</c:v>
                </c:pt>
                <c:pt idx="75">
                  <c:v>3.8800000000000017</c:v>
                </c:pt>
                <c:pt idx="76">
                  <c:v>3.9040000000000017</c:v>
                </c:pt>
                <c:pt idx="77">
                  <c:v>3.9280000000000017</c:v>
                </c:pt>
                <c:pt idx="78">
                  <c:v>3.9520000000000017</c:v>
                </c:pt>
                <c:pt idx="79">
                  <c:v>3.9760000000000018</c:v>
                </c:pt>
                <c:pt idx="80">
                  <c:v>4</c:v>
                </c:pt>
              </c:numCache>
            </c:numRef>
          </c:xVal>
          <c:yVal>
            <c:numRef>
              <c:f>'Right-Tailed'!$D$61:$D$141</c:f>
              <c:numCache>
                <c:formatCode>General</c:formatCode>
                <c:ptCount val="81"/>
                <c:pt idx="0">
                  <c:v>5.3866243331529992E-2</c:v>
                </c:pt>
                <c:pt idx="1">
                  <c:v>5.1836166711383108E-2</c:v>
                </c:pt>
                <c:pt idx="2">
                  <c:v>4.9874135690503467E-2</c:v>
                </c:pt>
                <c:pt idx="3">
                  <c:v>4.7978487515542449E-2</c:v>
                </c:pt>
                <c:pt idx="4">
                  <c:v>4.614755626420311E-2</c:v>
                </c:pt>
                <c:pt idx="5">
                  <c:v>4.4379676614245689E-2</c:v>
                </c:pt>
                <c:pt idx="6">
                  <c:v>4.2673187341571023E-2</c:v>
                </c:pt>
                <c:pt idx="7">
                  <c:v>4.1026434555897301E-2</c:v>
                </c:pt>
                <c:pt idx="8">
                  <c:v>3.9437774682989951E-2</c:v>
                </c:pt>
                <c:pt idx="9">
                  <c:v>3.7905577202762802E-2</c:v>
                </c:pt>
                <c:pt idx="10">
                  <c:v>3.6428227152842142E-2</c:v>
                </c:pt>
                <c:pt idx="11">
                  <c:v>3.5004127407386051E-2</c:v>
                </c:pt>
                <c:pt idx="12">
                  <c:v>3.3631700741079476E-2</c:v>
                </c:pt>
                <c:pt idx="13">
                  <c:v>3.2309391688292818E-2</c:v>
                </c:pt>
                <c:pt idx="14">
                  <c:v>3.1035668207398739E-2</c:v>
                </c:pt>
                <c:pt idx="15">
                  <c:v>2.9809023160200333E-2</c:v>
                </c:pt>
                <c:pt idx="16">
                  <c:v>2.8627975616332051E-2</c:v>
                </c:pt>
                <c:pt idx="17">
                  <c:v>2.7491071992364773E-2</c:v>
                </c:pt>
                <c:pt idx="18">
                  <c:v>2.6396887035178611E-2</c:v>
                </c:pt>
                <c:pt idx="19">
                  <c:v>2.5344024658967099E-2</c:v>
                </c:pt>
                <c:pt idx="20">
                  <c:v>2.4331118645010953E-2</c:v>
                </c:pt>
                <c:pt idx="21">
                  <c:v>2.33568332131091E-2</c:v>
                </c:pt>
                <c:pt idx="22">
                  <c:v>2.2419863473285152E-2</c:v>
                </c:pt>
                <c:pt idx="23">
                  <c:v>2.1518935766102913E-2</c:v>
                </c:pt>
                <c:pt idx="24">
                  <c:v>2.0652807899626247E-2</c:v>
                </c:pt>
                <c:pt idx="25">
                  <c:v>1.9820269290750796E-2</c:v>
                </c:pt>
                <c:pt idx="26">
                  <c:v>1.9020141018320922E-2</c:v>
                </c:pt>
                <c:pt idx="27">
                  <c:v>1.8251275795125248E-2</c:v>
                </c:pt>
                <c:pt idx="28">
                  <c:v>1.7512557865543631E-2</c:v>
                </c:pt>
                <c:pt idx="29">
                  <c:v>1.6802902835295893E-2</c:v>
                </c:pt>
                <c:pt idx="30">
                  <c:v>1.612125743942211E-2</c:v>
                </c:pt>
                <c:pt idx="31">
                  <c:v>1.5466599254307769E-2</c:v>
                </c:pt>
                <c:pt idx="32">
                  <c:v>1.4837936359253246E-2</c:v>
                </c:pt>
                <c:pt idx="33">
                  <c:v>1.4234306952780364E-2</c:v>
                </c:pt>
                <c:pt idx="34">
                  <c:v>1.3654778928567857E-2</c:v>
                </c:pt>
                <c:pt idx="35">
                  <c:v>1.3098449415614737E-2</c:v>
                </c:pt>
                <c:pt idx="36">
                  <c:v>1.2564444286945134E-2</c:v>
                </c:pt>
                <c:pt idx="37">
                  <c:v>1.2051917640893363E-2</c:v>
                </c:pt>
                <c:pt idx="38">
                  <c:v>1.156005125874022E-2</c:v>
                </c:pt>
                <c:pt idx="39">
                  <c:v>1.1088054042215509E-2</c:v>
                </c:pt>
                <c:pt idx="40">
                  <c:v>1.0635161434134824E-2</c:v>
                </c:pt>
                <c:pt idx="41">
                  <c:v>1.0200634825201959E-2</c:v>
                </c:pt>
                <c:pt idx="42">
                  <c:v>9.7837609497824461E-3</c:v>
                </c:pt>
                <c:pt idx="43">
                  <c:v>9.3838512732375128E-3</c:v>
                </c:pt>
                <c:pt idx="44">
                  <c:v>9.0002413732025895E-3</c:v>
                </c:pt>
                <c:pt idx="45">
                  <c:v>8.632290316999169E-3</c:v>
                </c:pt>
                <c:pt idx="46">
                  <c:v>8.279380037183778E-3</c:v>
                </c:pt>
                <c:pt idx="47">
                  <c:v>7.9409147070625633E-3</c:v>
                </c:pt>
                <c:pt idx="48">
                  <c:v>7.616320117835031E-3</c:v>
                </c:pt>
                <c:pt idx="49">
                  <c:v>7.3050430588741016E-3</c:v>
                </c:pt>
                <c:pt idx="50">
                  <c:v>7.0065507025035226E-3</c:v>
                </c:pt>
                <c:pt idx="51">
                  <c:v>6.7203299944958777E-3</c:v>
                </c:pt>
                <c:pt idx="52">
                  <c:v>6.4458870513852936E-3</c:v>
                </c:pt>
                <c:pt idx="53">
                  <c:v>6.1827465655686954E-3</c:v>
                </c:pt>
                <c:pt idx="54">
                  <c:v>5.9304512190566407E-3</c:v>
                </c:pt>
                <c:pt idx="55">
                  <c:v>5.6885611066299219E-3</c:v>
                </c:pt>
                <c:pt idx="56">
                  <c:v>5.4566531690605456E-3</c:v>
                </c:pt>
                <c:pt idx="57">
                  <c:v>5.2343206369654663E-3</c:v>
                </c:pt>
                <c:pt idx="58">
                  <c:v>5.0211724857772179E-3</c:v>
                </c:pt>
                <c:pt idx="59">
                  <c:v>4.8168329022385617E-3</c:v>
                </c:pt>
                <c:pt idx="60">
                  <c:v>4.6209407627565893E-3</c:v>
                </c:pt>
                <c:pt idx="61">
                  <c:v>4.4331491238862267E-3</c:v>
                </c:pt>
                <c:pt idx="62">
                  <c:v>4.2531247251526207E-3</c:v>
                </c:pt>
                <c:pt idx="63">
                  <c:v>4.0805475043668629E-3</c:v>
                </c:pt>
                <c:pt idx="64">
                  <c:v>3.9151101255390499E-3</c:v>
                </c:pt>
                <c:pt idx="65">
                  <c:v>3.7565175194467925E-3</c:v>
                </c:pt>
                <c:pt idx="66">
                  <c:v>3.604486436875682E-3</c:v>
                </c:pt>
                <c:pt idx="67">
                  <c:v>3.4587450145105881E-3</c:v>
                </c:pt>
                <c:pt idx="68">
                  <c:v>3.3190323534225455E-3</c:v>
                </c:pt>
                <c:pt idx="69">
                  <c:v>3.1850981100657459E-3</c:v>
                </c:pt>
                <c:pt idx="70">
                  <c:v>3.0567020996716716E-3</c:v>
                </c:pt>
                <c:pt idx="71">
                  <c:v>2.9336139119032086E-3</c:v>
                </c:pt>
                <c:pt idx="72">
                  <c:v>2.8156125386101846E-3</c:v>
                </c:pt>
                <c:pt idx="73">
                  <c:v>2.7024860135088169E-3</c:v>
                </c:pt>
                <c:pt idx="74">
                  <c:v>2.5940310635910718E-3</c:v>
                </c:pt>
                <c:pt idx="75">
                  <c:v>2.4900527720557093E-3</c:v>
                </c:pt>
                <c:pt idx="76">
                  <c:v>2.3903642525405495E-3</c:v>
                </c:pt>
                <c:pt idx="77">
                  <c:v>2.2947863344251057E-3</c:v>
                </c:pt>
                <c:pt idx="78">
                  <c:v>2.2031472589641434E-3</c:v>
                </c:pt>
                <c:pt idx="79">
                  <c:v>2.1152823860056623E-3</c:v>
                </c:pt>
                <c:pt idx="80">
                  <c:v>2.0310339110412167E-3</c:v>
                </c:pt>
              </c:numCache>
            </c:numRef>
          </c:yVal>
          <c:smooth val="1"/>
        </c:ser>
        <c:ser>
          <c:idx val="0"/>
          <c:order val="1"/>
          <c:tx>
            <c:v>Density</c:v>
          </c:tx>
          <c:spPr>
            <a:ln w="38100">
              <a:solidFill>
                <a:srgbClr val="0000FF"/>
              </a:solidFill>
              <a:prstDash val="solid"/>
            </a:ln>
          </c:spPr>
          <c:marker>
            <c:symbol val="none"/>
          </c:marker>
          <c:xVal>
            <c:numRef>
              <c:f>'Right-Tailed'!$C$16:$C$56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'Right-Tailed'!$H$24</c:f>
              <c:strCache>
                <c:ptCount val="1"/>
                <c:pt idx="0">
                  <c:v>3.21%</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'Right-Tailed'!$C$61</c:f>
              <c:numCache>
                <c:formatCode>General</c:formatCode>
                <c:ptCount val="1"/>
                <c:pt idx="0">
                  <c:v>2.08</c:v>
                </c:pt>
              </c:numCache>
            </c:numRef>
          </c:xVal>
          <c:yVal>
            <c:numRef>
              <c:f>'Right-Tailed'!$D$61</c:f>
              <c:numCache>
                <c:formatCode>General</c:formatCode>
                <c:ptCount val="1"/>
                <c:pt idx="0">
                  <c:v>5.3866243331529992E-2</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'Right-Tailed'!$J$23</c:f>
              <c:numCache>
                <c:formatCode>General</c:formatCode>
                <c:ptCount val="1"/>
                <c:pt idx="0">
                  <c:v>2.08</c:v>
                </c:pt>
              </c:numCache>
            </c:numRef>
          </c:xVal>
          <c:yVal>
            <c:numLit>
              <c:formatCode>General</c:formatCode>
              <c:ptCount val="1"/>
              <c:pt idx="0">
                <c:v>0.02</c:v>
              </c:pt>
            </c:numLit>
          </c:yVal>
          <c:smooth val="1"/>
        </c:ser>
        <c:dLbls>
          <c:showLegendKey val="0"/>
          <c:showVal val="0"/>
          <c:showCatName val="0"/>
          <c:showSerName val="0"/>
          <c:showPercent val="0"/>
          <c:showBubbleSize val="0"/>
        </c:dLbls>
        <c:axId val="241411584"/>
        <c:axId val="241413504"/>
      </c:scatterChart>
      <c:valAx>
        <c:axId val="241411584"/>
        <c:scaling>
          <c:orientation val="minMax"/>
        </c:scaling>
        <c:delete val="0"/>
        <c:axPos val="b"/>
        <c:title>
          <c:tx>
            <c:rich>
              <a:bodyPr/>
              <a:lstStyle/>
              <a:p>
                <a:pPr>
                  <a:defRPr/>
                </a:pPr>
                <a:r>
                  <a:rPr lang="en-US"/>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1413504"/>
        <c:crosses val="autoZero"/>
        <c:crossBetween val="midCat"/>
      </c:valAx>
      <c:valAx>
        <c:axId val="241413504"/>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141158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Student-t Probability Distribution</a:t>
            </a:r>
          </a:p>
        </c:rich>
      </c:tx>
      <c:layout>
        <c:manualLayout>
          <c:xMode val="edge"/>
          <c:yMode val="edge"/>
          <c:x val="0.17151125086261904"/>
          <c:y val="5.8622702419383659E-2"/>
        </c:manualLayout>
      </c:layout>
      <c:overlay val="1"/>
    </c:title>
    <c:autoTitleDeleted val="0"/>
    <c:plotArea>
      <c:layout>
        <c:manualLayout>
          <c:layoutTarget val="inner"/>
          <c:xMode val="edge"/>
          <c:yMode val="edge"/>
          <c:x val="0.142669089440743"/>
          <c:y val="0.30409424994341666"/>
          <c:w val="0.73634778805341916"/>
          <c:h val="0.49511128053017578"/>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'Right-Tailed'!$C$61:$C$141</c:f>
              <c:numCache>
                <c:formatCode>General</c:formatCode>
                <c:ptCount val="81"/>
                <c:pt idx="0">
                  <c:v>2.08</c:v>
                </c:pt>
                <c:pt idx="1">
                  <c:v>2.1040000000000001</c:v>
                </c:pt>
                <c:pt idx="2">
                  <c:v>2.1280000000000001</c:v>
                </c:pt>
                <c:pt idx="3">
                  <c:v>2.1520000000000001</c:v>
                </c:pt>
                <c:pt idx="4">
                  <c:v>2.1760000000000002</c:v>
                </c:pt>
                <c:pt idx="5">
                  <c:v>2.2000000000000002</c:v>
                </c:pt>
                <c:pt idx="6">
                  <c:v>2.2240000000000002</c:v>
                </c:pt>
                <c:pt idx="7">
                  <c:v>2.2480000000000002</c:v>
                </c:pt>
                <c:pt idx="8">
                  <c:v>2.2720000000000002</c:v>
                </c:pt>
                <c:pt idx="9">
                  <c:v>2.2960000000000003</c:v>
                </c:pt>
                <c:pt idx="10">
                  <c:v>2.3200000000000003</c:v>
                </c:pt>
                <c:pt idx="11">
                  <c:v>2.3440000000000003</c:v>
                </c:pt>
                <c:pt idx="12">
                  <c:v>2.3680000000000003</c:v>
                </c:pt>
                <c:pt idx="13">
                  <c:v>2.3920000000000003</c:v>
                </c:pt>
                <c:pt idx="14">
                  <c:v>2.4160000000000004</c:v>
                </c:pt>
                <c:pt idx="15">
                  <c:v>2.4400000000000004</c:v>
                </c:pt>
                <c:pt idx="16">
                  <c:v>2.4640000000000004</c:v>
                </c:pt>
                <c:pt idx="17">
                  <c:v>2.4880000000000004</c:v>
                </c:pt>
                <c:pt idx="18">
                  <c:v>2.5120000000000005</c:v>
                </c:pt>
                <c:pt idx="19">
                  <c:v>2.5360000000000005</c:v>
                </c:pt>
                <c:pt idx="20">
                  <c:v>2.5600000000000005</c:v>
                </c:pt>
                <c:pt idx="21">
                  <c:v>2.5840000000000005</c:v>
                </c:pt>
                <c:pt idx="22">
                  <c:v>2.6080000000000005</c:v>
                </c:pt>
                <c:pt idx="23">
                  <c:v>2.6320000000000006</c:v>
                </c:pt>
                <c:pt idx="24">
                  <c:v>2.6560000000000006</c:v>
                </c:pt>
                <c:pt idx="25">
                  <c:v>2.6800000000000006</c:v>
                </c:pt>
                <c:pt idx="26">
                  <c:v>2.7040000000000006</c:v>
                </c:pt>
                <c:pt idx="27">
                  <c:v>2.7280000000000006</c:v>
                </c:pt>
                <c:pt idx="28">
                  <c:v>2.7520000000000007</c:v>
                </c:pt>
                <c:pt idx="29">
                  <c:v>2.7760000000000007</c:v>
                </c:pt>
                <c:pt idx="30">
                  <c:v>2.8000000000000007</c:v>
                </c:pt>
                <c:pt idx="31">
                  <c:v>2.8240000000000007</c:v>
                </c:pt>
                <c:pt idx="32">
                  <c:v>2.8480000000000008</c:v>
                </c:pt>
                <c:pt idx="33">
                  <c:v>2.8720000000000008</c:v>
                </c:pt>
                <c:pt idx="34">
                  <c:v>2.8960000000000008</c:v>
                </c:pt>
                <c:pt idx="35">
                  <c:v>2.9200000000000008</c:v>
                </c:pt>
                <c:pt idx="36">
                  <c:v>2.9440000000000008</c:v>
                </c:pt>
                <c:pt idx="37">
                  <c:v>2.9680000000000009</c:v>
                </c:pt>
                <c:pt idx="38">
                  <c:v>2.9920000000000009</c:v>
                </c:pt>
                <c:pt idx="39">
                  <c:v>3.0160000000000009</c:v>
                </c:pt>
                <c:pt idx="40">
                  <c:v>3.0400000000000009</c:v>
                </c:pt>
                <c:pt idx="41">
                  <c:v>3.0640000000000009</c:v>
                </c:pt>
                <c:pt idx="42">
                  <c:v>3.088000000000001</c:v>
                </c:pt>
                <c:pt idx="43">
                  <c:v>3.112000000000001</c:v>
                </c:pt>
                <c:pt idx="44">
                  <c:v>3.136000000000001</c:v>
                </c:pt>
                <c:pt idx="45">
                  <c:v>3.160000000000001</c:v>
                </c:pt>
                <c:pt idx="46">
                  <c:v>3.1840000000000011</c:v>
                </c:pt>
                <c:pt idx="47">
                  <c:v>3.2080000000000011</c:v>
                </c:pt>
                <c:pt idx="48">
                  <c:v>3.2320000000000011</c:v>
                </c:pt>
                <c:pt idx="49">
                  <c:v>3.2560000000000011</c:v>
                </c:pt>
                <c:pt idx="50">
                  <c:v>3.2800000000000011</c:v>
                </c:pt>
                <c:pt idx="51">
                  <c:v>3.3040000000000012</c:v>
                </c:pt>
                <c:pt idx="52">
                  <c:v>3.3280000000000012</c:v>
                </c:pt>
                <c:pt idx="53">
                  <c:v>3.3520000000000012</c:v>
                </c:pt>
                <c:pt idx="54">
                  <c:v>3.3760000000000012</c:v>
                </c:pt>
                <c:pt idx="55">
                  <c:v>3.4000000000000012</c:v>
                </c:pt>
                <c:pt idx="56">
                  <c:v>3.4240000000000013</c:v>
                </c:pt>
                <c:pt idx="57">
                  <c:v>3.4480000000000013</c:v>
                </c:pt>
                <c:pt idx="58">
                  <c:v>3.4720000000000013</c:v>
                </c:pt>
                <c:pt idx="59">
                  <c:v>3.4960000000000013</c:v>
                </c:pt>
                <c:pt idx="60">
                  <c:v>3.5200000000000014</c:v>
                </c:pt>
                <c:pt idx="61">
                  <c:v>3.5440000000000014</c:v>
                </c:pt>
                <c:pt idx="62">
                  <c:v>3.5680000000000014</c:v>
                </c:pt>
                <c:pt idx="63">
                  <c:v>3.5920000000000014</c:v>
                </c:pt>
                <c:pt idx="64">
                  <c:v>3.6160000000000014</c:v>
                </c:pt>
                <c:pt idx="65">
                  <c:v>3.6400000000000015</c:v>
                </c:pt>
                <c:pt idx="66">
                  <c:v>3.6640000000000015</c:v>
                </c:pt>
                <c:pt idx="67">
                  <c:v>3.6880000000000015</c:v>
                </c:pt>
                <c:pt idx="68">
                  <c:v>3.7120000000000015</c:v>
                </c:pt>
                <c:pt idx="69">
                  <c:v>3.7360000000000015</c:v>
                </c:pt>
                <c:pt idx="70">
                  <c:v>3.7600000000000016</c:v>
                </c:pt>
                <c:pt idx="71">
                  <c:v>3.7840000000000016</c:v>
                </c:pt>
                <c:pt idx="72">
                  <c:v>3.8080000000000016</c:v>
                </c:pt>
                <c:pt idx="73">
                  <c:v>3.8320000000000016</c:v>
                </c:pt>
                <c:pt idx="74">
                  <c:v>3.8560000000000016</c:v>
                </c:pt>
                <c:pt idx="75">
                  <c:v>3.8800000000000017</c:v>
                </c:pt>
                <c:pt idx="76">
                  <c:v>3.9040000000000017</c:v>
                </c:pt>
                <c:pt idx="77">
                  <c:v>3.9280000000000017</c:v>
                </c:pt>
                <c:pt idx="78">
                  <c:v>3.9520000000000017</c:v>
                </c:pt>
                <c:pt idx="79">
                  <c:v>3.9760000000000018</c:v>
                </c:pt>
                <c:pt idx="80">
                  <c:v>4</c:v>
                </c:pt>
              </c:numCache>
            </c:numRef>
          </c:xVal>
          <c:yVal>
            <c:numRef>
              <c:f>'Right-Tailed'!$D$61:$D$141</c:f>
              <c:numCache>
                <c:formatCode>General</c:formatCode>
                <c:ptCount val="81"/>
                <c:pt idx="0">
                  <c:v>5.3866243331529992E-2</c:v>
                </c:pt>
                <c:pt idx="1">
                  <c:v>5.1836166711383108E-2</c:v>
                </c:pt>
                <c:pt idx="2">
                  <c:v>4.9874135690503467E-2</c:v>
                </c:pt>
                <c:pt idx="3">
                  <c:v>4.7978487515542449E-2</c:v>
                </c:pt>
                <c:pt idx="4">
                  <c:v>4.614755626420311E-2</c:v>
                </c:pt>
                <c:pt idx="5">
                  <c:v>4.4379676614245689E-2</c:v>
                </c:pt>
                <c:pt idx="6">
                  <c:v>4.2673187341571023E-2</c:v>
                </c:pt>
                <c:pt idx="7">
                  <c:v>4.1026434555897301E-2</c:v>
                </c:pt>
                <c:pt idx="8">
                  <c:v>3.9437774682989951E-2</c:v>
                </c:pt>
                <c:pt idx="9">
                  <c:v>3.7905577202762802E-2</c:v>
                </c:pt>
                <c:pt idx="10">
                  <c:v>3.6428227152842142E-2</c:v>
                </c:pt>
                <c:pt idx="11">
                  <c:v>3.5004127407386051E-2</c:v>
                </c:pt>
                <c:pt idx="12">
                  <c:v>3.3631700741079476E-2</c:v>
                </c:pt>
                <c:pt idx="13">
                  <c:v>3.2309391688292818E-2</c:v>
                </c:pt>
                <c:pt idx="14">
                  <c:v>3.1035668207398739E-2</c:v>
                </c:pt>
                <c:pt idx="15">
                  <c:v>2.9809023160200333E-2</c:v>
                </c:pt>
                <c:pt idx="16">
                  <c:v>2.8627975616332051E-2</c:v>
                </c:pt>
                <c:pt idx="17">
                  <c:v>2.7491071992364773E-2</c:v>
                </c:pt>
                <c:pt idx="18">
                  <c:v>2.6396887035178611E-2</c:v>
                </c:pt>
                <c:pt idx="19">
                  <c:v>2.5344024658967099E-2</c:v>
                </c:pt>
                <c:pt idx="20">
                  <c:v>2.4331118645010953E-2</c:v>
                </c:pt>
                <c:pt idx="21">
                  <c:v>2.33568332131091E-2</c:v>
                </c:pt>
                <c:pt idx="22">
                  <c:v>2.2419863473285152E-2</c:v>
                </c:pt>
                <c:pt idx="23">
                  <c:v>2.1518935766102913E-2</c:v>
                </c:pt>
                <c:pt idx="24">
                  <c:v>2.0652807899626247E-2</c:v>
                </c:pt>
                <c:pt idx="25">
                  <c:v>1.9820269290750796E-2</c:v>
                </c:pt>
                <c:pt idx="26">
                  <c:v>1.9020141018320922E-2</c:v>
                </c:pt>
                <c:pt idx="27">
                  <c:v>1.8251275795125248E-2</c:v>
                </c:pt>
                <c:pt idx="28">
                  <c:v>1.7512557865543631E-2</c:v>
                </c:pt>
                <c:pt idx="29">
                  <c:v>1.6802902835295893E-2</c:v>
                </c:pt>
                <c:pt idx="30">
                  <c:v>1.612125743942211E-2</c:v>
                </c:pt>
                <c:pt idx="31">
                  <c:v>1.5466599254307769E-2</c:v>
                </c:pt>
                <c:pt idx="32">
                  <c:v>1.4837936359253246E-2</c:v>
                </c:pt>
                <c:pt idx="33">
                  <c:v>1.4234306952780364E-2</c:v>
                </c:pt>
                <c:pt idx="34">
                  <c:v>1.3654778928567857E-2</c:v>
                </c:pt>
                <c:pt idx="35">
                  <c:v>1.3098449415614737E-2</c:v>
                </c:pt>
                <c:pt idx="36">
                  <c:v>1.2564444286945134E-2</c:v>
                </c:pt>
                <c:pt idx="37">
                  <c:v>1.2051917640893363E-2</c:v>
                </c:pt>
                <c:pt idx="38">
                  <c:v>1.156005125874022E-2</c:v>
                </c:pt>
                <c:pt idx="39">
                  <c:v>1.1088054042215509E-2</c:v>
                </c:pt>
                <c:pt idx="40">
                  <c:v>1.0635161434134824E-2</c:v>
                </c:pt>
                <c:pt idx="41">
                  <c:v>1.0200634825201959E-2</c:v>
                </c:pt>
                <c:pt idx="42">
                  <c:v>9.7837609497824461E-3</c:v>
                </c:pt>
                <c:pt idx="43">
                  <c:v>9.3838512732375128E-3</c:v>
                </c:pt>
                <c:pt idx="44">
                  <c:v>9.0002413732025895E-3</c:v>
                </c:pt>
                <c:pt idx="45">
                  <c:v>8.632290316999169E-3</c:v>
                </c:pt>
                <c:pt idx="46">
                  <c:v>8.279380037183778E-3</c:v>
                </c:pt>
                <c:pt idx="47">
                  <c:v>7.9409147070625633E-3</c:v>
                </c:pt>
                <c:pt idx="48">
                  <c:v>7.616320117835031E-3</c:v>
                </c:pt>
                <c:pt idx="49">
                  <c:v>7.3050430588741016E-3</c:v>
                </c:pt>
                <c:pt idx="50">
                  <c:v>7.0065507025035226E-3</c:v>
                </c:pt>
                <c:pt idx="51">
                  <c:v>6.7203299944958777E-3</c:v>
                </c:pt>
                <c:pt idx="52">
                  <c:v>6.4458870513852936E-3</c:v>
                </c:pt>
                <c:pt idx="53">
                  <c:v>6.1827465655686954E-3</c:v>
                </c:pt>
                <c:pt idx="54">
                  <c:v>5.9304512190566407E-3</c:v>
                </c:pt>
                <c:pt idx="55">
                  <c:v>5.6885611066299219E-3</c:v>
                </c:pt>
                <c:pt idx="56">
                  <c:v>5.4566531690605456E-3</c:v>
                </c:pt>
                <c:pt idx="57">
                  <c:v>5.2343206369654663E-3</c:v>
                </c:pt>
                <c:pt idx="58">
                  <c:v>5.0211724857772179E-3</c:v>
                </c:pt>
                <c:pt idx="59">
                  <c:v>4.8168329022385617E-3</c:v>
                </c:pt>
                <c:pt idx="60">
                  <c:v>4.6209407627565893E-3</c:v>
                </c:pt>
                <c:pt idx="61">
                  <c:v>4.4331491238862267E-3</c:v>
                </c:pt>
                <c:pt idx="62">
                  <c:v>4.2531247251526207E-3</c:v>
                </c:pt>
                <c:pt idx="63">
                  <c:v>4.0805475043668629E-3</c:v>
                </c:pt>
                <c:pt idx="64">
                  <c:v>3.9151101255390499E-3</c:v>
                </c:pt>
                <c:pt idx="65">
                  <c:v>3.7565175194467925E-3</c:v>
                </c:pt>
                <c:pt idx="66">
                  <c:v>3.604486436875682E-3</c:v>
                </c:pt>
                <c:pt idx="67">
                  <c:v>3.4587450145105881E-3</c:v>
                </c:pt>
                <c:pt idx="68">
                  <c:v>3.3190323534225455E-3</c:v>
                </c:pt>
                <c:pt idx="69">
                  <c:v>3.1850981100657459E-3</c:v>
                </c:pt>
                <c:pt idx="70">
                  <c:v>3.0567020996716716E-3</c:v>
                </c:pt>
                <c:pt idx="71">
                  <c:v>2.9336139119032086E-3</c:v>
                </c:pt>
                <c:pt idx="72">
                  <c:v>2.8156125386101846E-3</c:v>
                </c:pt>
                <c:pt idx="73">
                  <c:v>2.7024860135088169E-3</c:v>
                </c:pt>
                <c:pt idx="74">
                  <c:v>2.5940310635910718E-3</c:v>
                </c:pt>
                <c:pt idx="75">
                  <c:v>2.4900527720557093E-3</c:v>
                </c:pt>
                <c:pt idx="76">
                  <c:v>2.3903642525405495E-3</c:v>
                </c:pt>
                <c:pt idx="77">
                  <c:v>2.2947863344251057E-3</c:v>
                </c:pt>
                <c:pt idx="78">
                  <c:v>2.2031472589641434E-3</c:v>
                </c:pt>
                <c:pt idx="79">
                  <c:v>2.1152823860056623E-3</c:v>
                </c:pt>
                <c:pt idx="80">
                  <c:v>2.0310339110412167E-3</c:v>
                </c:pt>
              </c:numCache>
            </c:numRef>
          </c:yVal>
          <c:smooth val="1"/>
        </c:ser>
        <c:ser>
          <c:idx val="0"/>
          <c:order val="1"/>
          <c:tx>
            <c:v>Density</c:v>
          </c:tx>
          <c:spPr>
            <a:ln w="38100">
              <a:solidFill>
                <a:srgbClr val="0000FF"/>
              </a:solidFill>
              <a:prstDash val="solid"/>
            </a:ln>
          </c:spPr>
          <c:marker>
            <c:symbol val="none"/>
          </c:marker>
          <c:xVal>
            <c:numRef>
              <c:f>'Right-Tailed'!$C$16:$C$56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strRef>
              <c:f>'Right-Tailed'!$H$24</c:f>
              <c:strCache>
                <c:ptCount val="1"/>
                <c:pt idx="0">
                  <c:v>3.21%</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'Right-Tailed'!$C$61</c:f>
              <c:numCache>
                <c:formatCode>General</c:formatCode>
                <c:ptCount val="1"/>
                <c:pt idx="0">
                  <c:v>2.08</c:v>
                </c:pt>
              </c:numCache>
            </c:numRef>
          </c:xVal>
          <c:yVal>
            <c:numRef>
              <c:f>'Right-Tailed'!$D$61</c:f>
              <c:numCache>
                <c:formatCode>General</c:formatCode>
                <c:ptCount val="1"/>
                <c:pt idx="0">
                  <c:v>5.3866243331529992E-2</c:v>
                </c:pt>
              </c:numCache>
            </c:numRef>
          </c:yVal>
          <c:smooth val="1"/>
        </c:ser>
        <c:ser>
          <c:idx val="3"/>
          <c:order val="3"/>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'Right-Tailed'!$J$23</c:f>
              <c:numCache>
                <c:formatCode>General</c:formatCode>
                <c:ptCount val="1"/>
                <c:pt idx="0">
                  <c:v>2.08</c:v>
                </c:pt>
              </c:numCache>
            </c:numRef>
          </c:xVal>
          <c:yVal>
            <c:numLit>
              <c:formatCode>General</c:formatCode>
              <c:ptCount val="1"/>
              <c:pt idx="0">
                <c:v>0.02</c:v>
              </c:pt>
            </c:numLit>
          </c:yVal>
          <c:smooth val="1"/>
        </c:ser>
        <c:dLbls>
          <c:showLegendKey val="0"/>
          <c:showVal val="0"/>
          <c:showCatName val="0"/>
          <c:showSerName val="0"/>
          <c:showPercent val="0"/>
          <c:showBubbleSize val="0"/>
        </c:dLbls>
        <c:axId val="242198784"/>
        <c:axId val="242209152"/>
      </c:scatterChart>
      <c:valAx>
        <c:axId val="242198784"/>
        <c:scaling>
          <c:orientation val="minMax"/>
        </c:scaling>
        <c:delete val="0"/>
        <c:axPos val="b"/>
        <c:title>
          <c:tx>
            <c:rich>
              <a:bodyPr/>
              <a:lstStyle/>
              <a:p>
                <a:pPr>
                  <a:defRPr sz="1600" baseline="0"/>
                </a:pPr>
                <a:r>
                  <a:rPr lang="en-US" sz="1600" baseline="0"/>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242209152"/>
        <c:crosses val="autoZero"/>
        <c:crossBetween val="midCat"/>
      </c:valAx>
      <c:valAx>
        <c:axId val="24220915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219878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Student-t Probability Distribution</a:t>
            </a:r>
          </a:p>
        </c:rich>
      </c:tx>
      <c:layout>
        <c:manualLayout>
          <c:xMode val="edge"/>
          <c:yMode val="edge"/>
          <c:x val="0.26056193224603141"/>
          <c:y val="4.5039100163868584E-2"/>
        </c:manualLayout>
      </c:layout>
      <c:overlay val="1"/>
    </c:title>
    <c:autoTitleDeleted val="0"/>
    <c:plotArea>
      <c:layout>
        <c:manualLayout>
          <c:layoutTarget val="inner"/>
          <c:xMode val="edge"/>
          <c:yMode val="edge"/>
          <c:x val="0.13678153414902738"/>
          <c:y val="0.24827749800549795"/>
          <c:w val="0.72084198430420088"/>
          <c:h val="0.56907687363102377"/>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Between!$C$61:$C$141</c:f>
              <c:numCache>
                <c:formatCode>General</c:formatCode>
                <c:ptCount val="81"/>
                <c:pt idx="0">
                  <c:v>-2.4</c:v>
                </c:pt>
                <c:pt idx="1">
                  <c:v>-2.3540000000000001</c:v>
                </c:pt>
                <c:pt idx="2">
                  <c:v>-2.3080000000000003</c:v>
                </c:pt>
                <c:pt idx="3">
                  <c:v>-2.2620000000000005</c:v>
                </c:pt>
                <c:pt idx="4">
                  <c:v>-2.2160000000000006</c:v>
                </c:pt>
                <c:pt idx="5">
                  <c:v>-2.1700000000000008</c:v>
                </c:pt>
                <c:pt idx="6">
                  <c:v>-2.124000000000001</c:v>
                </c:pt>
                <c:pt idx="7">
                  <c:v>-2.0780000000000012</c:v>
                </c:pt>
                <c:pt idx="8">
                  <c:v>-2.0320000000000014</c:v>
                </c:pt>
                <c:pt idx="9">
                  <c:v>-1.9860000000000013</c:v>
                </c:pt>
                <c:pt idx="10">
                  <c:v>-1.9400000000000013</c:v>
                </c:pt>
                <c:pt idx="11">
                  <c:v>-1.8940000000000012</c:v>
                </c:pt>
                <c:pt idx="12">
                  <c:v>-1.8480000000000012</c:v>
                </c:pt>
                <c:pt idx="13">
                  <c:v>-1.8020000000000012</c:v>
                </c:pt>
                <c:pt idx="14">
                  <c:v>-1.7560000000000011</c:v>
                </c:pt>
                <c:pt idx="15">
                  <c:v>-1.7100000000000011</c:v>
                </c:pt>
                <c:pt idx="16">
                  <c:v>-1.664000000000001</c:v>
                </c:pt>
                <c:pt idx="17">
                  <c:v>-1.618000000000001</c:v>
                </c:pt>
                <c:pt idx="18">
                  <c:v>-1.572000000000001</c:v>
                </c:pt>
                <c:pt idx="19">
                  <c:v>-1.5260000000000009</c:v>
                </c:pt>
                <c:pt idx="20">
                  <c:v>-1.4800000000000009</c:v>
                </c:pt>
                <c:pt idx="21">
                  <c:v>-1.4340000000000008</c:v>
                </c:pt>
                <c:pt idx="22">
                  <c:v>-1.3880000000000008</c:v>
                </c:pt>
                <c:pt idx="23">
                  <c:v>-1.3420000000000007</c:v>
                </c:pt>
                <c:pt idx="24">
                  <c:v>-1.2960000000000007</c:v>
                </c:pt>
                <c:pt idx="25">
                  <c:v>-1.2500000000000007</c:v>
                </c:pt>
                <c:pt idx="26">
                  <c:v>-1.2040000000000006</c:v>
                </c:pt>
                <c:pt idx="27">
                  <c:v>-1.1580000000000006</c:v>
                </c:pt>
                <c:pt idx="28">
                  <c:v>-1.1120000000000005</c:v>
                </c:pt>
                <c:pt idx="29">
                  <c:v>-1.0660000000000005</c:v>
                </c:pt>
                <c:pt idx="30">
                  <c:v>-1.0200000000000005</c:v>
                </c:pt>
                <c:pt idx="31">
                  <c:v>-0.97400000000000042</c:v>
                </c:pt>
                <c:pt idx="32">
                  <c:v>-0.92800000000000038</c:v>
                </c:pt>
                <c:pt idx="33">
                  <c:v>-0.88200000000000034</c:v>
                </c:pt>
                <c:pt idx="34">
                  <c:v>-0.8360000000000003</c:v>
                </c:pt>
                <c:pt idx="35">
                  <c:v>-0.79000000000000026</c:v>
                </c:pt>
                <c:pt idx="36">
                  <c:v>-0.74400000000000022</c:v>
                </c:pt>
                <c:pt idx="37">
                  <c:v>-0.69800000000000018</c:v>
                </c:pt>
                <c:pt idx="38">
                  <c:v>-0.65200000000000014</c:v>
                </c:pt>
                <c:pt idx="39">
                  <c:v>-0.60600000000000009</c:v>
                </c:pt>
                <c:pt idx="40">
                  <c:v>-0.56000000000000005</c:v>
                </c:pt>
                <c:pt idx="41">
                  <c:v>-0.51400000000000001</c:v>
                </c:pt>
                <c:pt idx="42">
                  <c:v>-0.46800000000000003</c:v>
                </c:pt>
                <c:pt idx="43">
                  <c:v>-0.42200000000000004</c:v>
                </c:pt>
                <c:pt idx="44">
                  <c:v>-0.37600000000000006</c:v>
                </c:pt>
                <c:pt idx="45">
                  <c:v>-0.33000000000000007</c:v>
                </c:pt>
                <c:pt idx="46">
                  <c:v>-0.28400000000000009</c:v>
                </c:pt>
                <c:pt idx="47">
                  <c:v>-0.2380000000000001</c:v>
                </c:pt>
                <c:pt idx="48">
                  <c:v>-0.19200000000000012</c:v>
                </c:pt>
                <c:pt idx="49">
                  <c:v>-0.14600000000000013</c:v>
                </c:pt>
                <c:pt idx="50">
                  <c:v>-0.10000000000000013</c:v>
                </c:pt>
                <c:pt idx="51">
                  <c:v>-5.4000000000000131E-2</c:v>
                </c:pt>
                <c:pt idx="52">
                  <c:v>-8.000000000000132E-3</c:v>
                </c:pt>
                <c:pt idx="53">
                  <c:v>3.7999999999999867E-2</c:v>
                </c:pt>
                <c:pt idx="54">
                  <c:v>8.3999999999999866E-2</c:v>
                </c:pt>
                <c:pt idx="55">
                  <c:v>0.12999999999999987</c:v>
                </c:pt>
                <c:pt idx="56">
                  <c:v>0.17599999999999988</c:v>
                </c:pt>
                <c:pt idx="57">
                  <c:v>0.22199999999999986</c:v>
                </c:pt>
                <c:pt idx="58">
                  <c:v>0.26799999999999985</c:v>
                </c:pt>
                <c:pt idx="59">
                  <c:v>0.31399999999999983</c:v>
                </c:pt>
                <c:pt idx="60">
                  <c:v>0.35999999999999982</c:v>
                </c:pt>
                <c:pt idx="61">
                  <c:v>0.40599999999999981</c:v>
                </c:pt>
                <c:pt idx="62">
                  <c:v>0.45199999999999979</c:v>
                </c:pt>
                <c:pt idx="63">
                  <c:v>0.49799999999999978</c:v>
                </c:pt>
                <c:pt idx="64">
                  <c:v>0.54399999999999982</c:v>
                </c:pt>
                <c:pt idx="65">
                  <c:v>0.58999999999999986</c:v>
                </c:pt>
                <c:pt idx="66">
                  <c:v>0.6359999999999999</c:v>
                </c:pt>
                <c:pt idx="67">
                  <c:v>0.68199999999999994</c:v>
                </c:pt>
                <c:pt idx="68">
                  <c:v>0.72799999999999998</c:v>
                </c:pt>
                <c:pt idx="69">
                  <c:v>0.77400000000000002</c:v>
                </c:pt>
                <c:pt idx="70">
                  <c:v>0.82000000000000006</c:v>
                </c:pt>
                <c:pt idx="71">
                  <c:v>0.8660000000000001</c:v>
                </c:pt>
                <c:pt idx="72">
                  <c:v>0.91200000000000014</c:v>
                </c:pt>
                <c:pt idx="73">
                  <c:v>0.95800000000000018</c:v>
                </c:pt>
                <c:pt idx="74">
                  <c:v>1.0040000000000002</c:v>
                </c:pt>
                <c:pt idx="75">
                  <c:v>1.0500000000000003</c:v>
                </c:pt>
                <c:pt idx="76">
                  <c:v>1.0960000000000003</c:v>
                </c:pt>
                <c:pt idx="77">
                  <c:v>1.1420000000000003</c:v>
                </c:pt>
                <c:pt idx="78">
                  <c:v>1.1880000000000004</c:v>
                </c:pt>
                <c:pt idx="79">
                  <c:v>1.2340000000000004</c:v>
                </c:pt>
                <c:pt idx="80">
                  <c:v>1.2800000000000002</c:v>
                </c:pt>
              </c:numCache>
            </c:numRef>
          </c:xVal>
          <c:yVal>
            <c:numRef>
              <c:f>Between!$D$61:$D$141</c:f>
              <c:numCache>
                <c:formatCode>General</c:formatCode>
                <c:ptCount val="81"/>
                <c:pt idx="0">
                  <c:v>3.1879493750030567E-2</c:v>
                </c:pt>
                <c:pt idx="1">
                  <c:v>3.4426093027322843E-2</c:v>
                </c:pt>
                <c:pt idx="2">
                  <c:v>3.7160146512635057E-2</c:v>
                </c:pt>
                <c:pt idx="3">
                  <c:v>4.0092761302121388E-2</c:v>
                </c:pt>
                <c:pt idx="4">
                  <c:v>4.3235298222779994E-2</c:v>
                </c:pt>
                <c:pt idx="5">
                  <c:v>4.6599312981832404E-2</c:v>
                </c:pt>
                <c:pt idx="6">
                  <c:v>5.0196485975968895E-2</c:v>
                </c:pt>
                <c:pt idx="7">
                  <c:v>5.4038539851778228E-2</c:v>
                </c:pt>
                <c:pt idx="8">
                  <c:v>5.8137143964649619E-2</c:v>
                </c:pt>
                <c:pt idx="9">
                  <c:v>6.2503804969880464E-2</c:v>
                </c:pt>
                <c:pt idx="10">
                  <c:v>6.7149742900909956E-2</c:v>
                </c:pt>
                <c:pt idx="11">
                  <c:v>7.2085752249675575E-2</c:v>
                </c:pt>
                <c:pt idx="12">
                  <c:v>7.7322047766882646E-2</c:v>
                </c:pt>
                <c:pt idx="13">
                  <c:v>8.2868094948798557E-2</c:v>
                </c:pt>
                <c:pt idx="14">
                  <c:v>8.8732425474544088E-2</c:v>
                </c:pt>
                <c:pt idx="15">
                  <c:v>9.4922438205196288E-2</c:v>
                </c:pt>
                <c:pt idx="16">
                  <c:v>0.10144418675340368</c:v>
                </c:pt>
                <c:pt idx="17">
                  <c:v>0.10830215507798126</c:v>
                </c:pt>
                <c:pt idx="18">
                  <c:v>0.11549902304840892</c:v>
                </c:pt>
                <c:pt idx="19">
                  <c:v>0.12303542445324271</c:v>
                </c:pt>
                <c:pt idx="20">
                  <c:v>0.13090970048547348</c:v>
                </c:pt>
                <c:pt idx="21">
                  <c:v>0.13911765231527973</c:v>
                </c:pt>
                <c:pt idx="22">
                  <c:v>0.14765229694186768</c:v>
                </c:pt>
                <c:pt idx="23">
                  <c:v>0.1565036310836164</c:v>
                </c:pt>
                <c:pt idx="24">
                  <c:v>0.16565840839907223</c:v>
                </c:pt>
                <c:pt idx="25">
                  <c:v>0.17509993580741315</c:v>
                </c:pt>
                <c:pt idx="26">
                  <c:v>0.18480789507062176</c:v>
                </c:pt>
                <c:pt idx="27">
                  <c:v>0.19475819608416314</c:v>
                </c:pt>
                <c:pt idx="28">
                  <c:v>0.20492286847130931</c:v>
                </c:pt>
                <c:pt idx="29">
                  <c:v>0.21526999806185609</c:v>
                </c:pt>
                <c:pt idx="30">
                  <c:v>0.22576371463420913</c:v>
                </c:pt>
                <c:pt idx="31">
                  <c:v>0.23636423688941374</c:v>
                </c:pt>
                <c:pt idx="32">
                  <c:v>0.24702797999033271</c:v>
                </c:pt>
                <c:pt idx="33">
                  <c:v>0.25770773012899384</c:v>
                </c:pt>
                <c:pt idx="34">
                  <c:v>0.26835288947829328</c:v>
                </c:pt>
                <c:pt idx="35">
                  <c:v>0.2789097935482337</c:v>
                </c:pt>
                <c:pt idx="36">
                  <c:v>0.28932210141954362</c:v>
                </c:pt>
                <c:pt idx="37">
                  <c:v>0.29953125759772009</c:v>
                </c:pt>
                <c:pt idx="38">
                  <c:v>0.30947702235825775</c:v>
                </c:pt>
                <c:pt idx="39">
                  <c:v>0.31909806548976044</c:v>
                </c:pt>
                <c:pt idx="40">
                  <c:v>0.32833261634606853</c:v>
                </c:pt>
                <c:pt idx="41">
                  <c:v>0.33711916115956775</c:v>
                </c:pt>
                <c:pt idx="42">
                  <c:v>0.34539717671900305</c:v>
                </c:pt>
                <c:pt idx="43">
                  <c:v>0.35310788785230712</c:v>
                </c:pt>
                <c:pt idx="44">
                  <c:v>0.36019503475303666</c:v>
                </c:pt>
                <c:pt idx="45">
                  <c:v>0.36660563511806693</c:v>
                </c:pt>
                <c:pt idx="46">
                  <c:v>0.37229072538564634</c:v>
                </c:pt>
                <c:pt idx="47">
                  <c:v>0.37720606512589006</c:v>
                </c:pt>
                <c:pt idx="48">
                  <c:v>0.38131278887382486</c:v>
                </c:pt>
                <c:pt idx="49">
                  <c:v>0.38457799042344654</c:v>
                </c:pt>
                <c:pt idx="50">
                  <c:v>0.38697522581518051</c:v>
                </c:pt>
                <c:pt idx="51">
                  <c:v>0.38848492292305781</c:v>
                </c:pt>
                <c:pt idx="52">
                  <c:v>0.38909468763580057</c:v>
                </c:pt>
                <c:pt idx="53">
                  <c:v>0.38879949906286843</c:v>
                </c:pt>
                <c:pt idx="54">
                  <c:v>0.38760178890103925</c:v>
                </c:pt>
                <c:pt idx="55">
                  <c:v>0.38551140297524544</c:v>
                </c:pt>
                <c:pt idx="56">
                  <c:v>0.38254544591677797</c:v>
                </c:pt>
                <c:pt idx="57">
                  <c:v>0.3787280128567973</c:v>
                </c:pt>
                <c:pt idx="58">
                  <c:v>0.37408981478918957</c:v>
                </c:pt>
                <c:pt idx="59">
                  <c:v>0.36866770679672073</c:v>
                </c:pt>
                <c:pt idx="60">
                  <c:v>0.36250413055197483</c:v>
                </c:pt>
                <c:pt idx="61">
                  <c:v>0.35564648432870338</c:v>
                </c:pt>
                <c:pt idx="62">
                  <c:v>0.3481464351370937</c:v>
                </c:pt>
                <c:pt idx="63">
                  <c:v>0.3400591884953153</c:v>
                </c:pt>
                <c:pt idx="64">
                  <c:v>0.33144273175753414</c:v>
                </c:pt>
                <c:pt idx="65">
                  <c:v>0.32235706684388088</c:v>
                </c:pt>
                <c:pt idx="66">
                  <c:v>0.31286344768804247</c:v>
                </c:pt>
                <c:pt idx="67">
                  <c:v>0.30302363677727567</c:v>
                </c:pt>
                <c:pt idx="68">
                  <c:v>0.29289919386525631</c:v>
                </c:pt>
                <c:pt idx="69">
                  <c:v>0.28255080835778351</c:v>
                </c:pt>
                <c:pt idx="70">
                  <c:v>0.27203768507859089</c:v>
                </c:pt>
                <c:pt idx="71">
                  <c:v>0.26141699119331929</c:v>
                </c:pt>
                <c:pt idx="72">
                  <c:v>0.25074337007882186</c:v>
                </c:pt>
                <c:pt idx="73">
                  <c:v>0.24006852594266243</c:v>
                </c:pt>
                <c:pt idx="74">
                  <c:v>0.22944088108720156</c:v>
                </c:pt>
                <c:pt idx="75">
                  <c:v>0.21890530592820223</c:v>
                </c:pt>
                <c:pt idx="76">
                  <c:v>0.20850292026324574</c:v>
                </c:pt>
                <c:pt idx="77">
                  <c:v>0.19827096287315948</c:v>
                </c:pt>
                <c:pt idx="78">
                  <c:v>0.18824272535175274</c:v>
                </c:pt>
                <c:pt idx="79">
                  <c:v>0.17844754510641977</c:v>
                </c:pt>
                <c:pt idx="80">
                  <c:v>0.16891085175586373</c:v>
                </c:pt>
              </c:numCache>
            </c:numRef>
          </c:yVal>
          <c:smooth val="1"/>
        </c:ser>
        <c:ser>
          <c:idx val="0"/>
          <c:order val="1"/>
          <c:tx>
            <c:v>Density</c:v>
          </c:tx>
          <c:spPr>
            <a:ln w="38100">
              <a:solidFill>
                <a:srgbClr val="0000FF"/>
              </a:solidFill>
              <a:prstDash val="solid"/>
            </a:ln>
          </c:spPr>
          <c:marker>
            <c:symbol val="none"/>
          </c:marker>
          <c:xVal>
            <c:numRef>
              <c:f>Between!$C$16:$C$56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Between!$C$61</c:f>
              <c:numCache>
                <c:formatCode>General</c:formatCode>
                <c:ptCount val="1"/>
                <c:pt idx="0">
                  <c:v>-2.4</c:v>
                </c:pt>
              </c:numCache>
            </c:numRef>
          </c:xVal>
          <c:yVal>
            <c:numRef>
              <c:f>Between!$D$61</c:f>
              <c:numCache>
                <c:formatCode>General</c:formatCode>
                <c:ptCount val="1"/>
                <c:pt idx="0">
                  <c:v>3.1879493750030567E-2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Between!$C$141</c:f>
              <c:numCache>
                <c:formatCode>General</c:formatCode>
                <c:ptCount val="1"/>
                <c:pt idx="0">
                  <c:v>1.2800000000000002</c:v>
                </c:pt>
              </c:numCache>
            </c:numRef>
          </c:xVal>
          <c:yVal>
            <c:numRef>
              <c:f>Between!$D$141</c:f>
              <c:numCache>
                <c:formatCode>General</c:formatCode>
                <c:ptCount val="1"/>
                <c:pt idx="0">
                  <c:v>0.16891085175586373</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Between!$J$24</c:f>
              <c:numCache>
                <c:formatCode>General</c:formatCode>
                <c:ptCount val="1"/>
                <c:pt idx="0">
                  <c:v>-2.4</c:v>
                </c:pt>
              </c:numCache>
            </c:numRef>
          </c:xVal>
          <c:yVal>
            <c:numLit>
              <c:formatCode>General</c:formatCode>
              <c:ptCount val="1"/>
              <c:pt idx="0">
                <c:v>0.02</c:v>
              </c:pt>
            </c:numLit>
          </c:yVal>
          <c:smooth val="1"/>
        </c:ser>
        <c:ser>
          <c:idx val="5"/>
          <c:order val="5"/>
          <c:tx>
            <c:v>b</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Between!$J$25</c:f>
              <c:numCache>
                <c:formatCode>General</c:formatCode>
                <c:ptCount val="1"/>
                <c:pt idx="0">
                  <c:v>1.28</c:v>
                </c:pt>
              </c:numCache>
            </c:numRef>
          </c:xVal>
          <c:yVal>
            <c:numLit>
              <c:formatCode>General</c:formatCode>
              <c:ptCount val="1"/>
              <c:pt idx="0">
                <c:v>0.02</c:v>
              </c:pt>
            </c:numLit>
          </c:yVal>
          <c:smooth val="1"/>
        </c:ser>
        <c:dLbls>
          <c:showLegendKey val="0"/>
          <c:showVal val="0"/>
          <c:showCatName val="0"/>
          <c:showSerName val="0"/>
          <c:showPercent val="0"/>
          <c:showBubbleSize val="0"/>
        </c:dLbls>
        <c:axId val="247800576"/>
        <c:axId val="247802496"/>
      </c:scatterChart>
      <c:valAx>
        <c:axId val="247800576"/>
        <c:scaling>
          <c:orientation val="minMax"/>
        </c:scaling>
        <c:delete val="0"/>
        <c:axPos val="b"/>
        <c:title>
          <c:tx>
            <c:rich>
              <a:bodyPr/>
              <a:lstStyle/>
              <a:p>
                <a:pPr>
                  <a:defRPr/>
                </a:pPr>
                <a:r>
                  <a:rPr lang="en-US"/>
                  <a:t>t</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7802496"/>
        <c:crosses val="autoZero"/>
        <c:crossBetween val="midCat"/>
      </c:valAx>
      <c:valAx>
        <c:axId val="247802496"/>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4780057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Student-t Probability Distribution</a:t>
            </a:r>
          </a:p>
        </c:rich>
      </c:tx>
      <c:layout>
        <c:manualLayout>
          <c:xMode val="edge"/>
          <c:yMode val="edge"/>
          <c:x val="0.21411097208040525"/>
          <c:y val="5.514284481826906E-2"/>
        </c:manualLayout>
      </c:layout>
      <c:overlay val="1"/>
    </c:title>
    <c:autoTitleDeleted val="0"/>
    <c:plotArea>
      <c:layout>
        <c:manualLayout>
          <c:layoutTarget val="inner"/>
          <c:xMode val="edge"/>
          <c:yMode val="edge"/>
          <c:x val="0.15878230535010809"/>
          <c:y val="0.31867660744056875"/>
          <c:w val="0.72084198430420088"/>
          <c:h val="0.51154260099954774"/>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Between!$C$61:$C$141</c:f>
              <c:numCache>
                <c:formatCode>General</c:formatCode>
                <c:ptCount val="81"/>
                <c:pt idx="0">
                  <c:v>-2.4</c:v>
                </c:pt>
                <c:pt idx="1">
                  <c:v>-2.3540000000000001</c:v>
                </c:pt>
                <c:pt idx="2">
                  <c:v>-2.3080000000000003</c:v>
                </c:pt>
                <c:pt idx="3">
                  <c:v>-2.2620000000000005</c:v>
                </c:pt>
                <c:pt idx="4">
                  <c:v>-2.2160000000000006</c:v>
                </c:pt>
                <c:pt idx="5">
                  <c:v>-2.1700000000000008</c:v>
                </c:pt>
                <c:pt idx="6">
                  <c:v>-2.124000000000001</c:v>
                </c:pt>
                <c:pt idx="7">
                  <c:v>-2.0780000000000012</c:v>
                </c:pt>
                <c:pt idx="8">
                  <c:v>-2.0320000000000014</c:v>
                </c:pt>
                <c:pt idx="9">
                  <c:v>-1.9860000000000013</c:v>
                </c:pt>
                <c:pt idx="10">
                  <c:v>-1.9400000000000013</c:v>
                </c:pt>
                <c:pt idx="11">
                  <c:v>-1.8940000000000012</c:v>
                </c:pt>
                <c:pt idx="12">
                  <c:v>-1.8480000000000012</c:v>
                </c:pt>
                <c:pt idx="13">
                  <c:v>-1.8020000000000012</c:v>
                </c:pt>
                <c:pt idx="14">
                  <c:v>-1.7560000000000011</c:v>
                </c:pt>
                <c:pt idx="15">
                  <c:v>-1.7100000000000011</c:v>
                </c:pt>
                <c:pt idx="16">
                  <c:v>-1.664000000000001</c:v>
                </c:pt>
                <c:pt idx="17">
                  <c:v>-1.618000000000001</c:v>
                </c:pt>
                <c:pt idx="18">
                  <c:v>-1.572000000000001</c:v>
                </c:pt>
                <c:pt idx="19">
                  <c:v>-1.5260000000000009</c:v>
                </c:pt>
                <c:pt idx="20">
                  <c:v>-1.4800000000000009</c:v>
                </c:pt>
                <c:pt idx="21">
                  <c:v>-1.4340000000000008</c:v>
                </c:pt>
                <c:pt idx="22">
                  <c:v>-1.3880000000000008</c:v>
                </c:pt>
                <c:pt idx="23">
                  <c:v>-1.3420000000000007</c:v>
                </c:pt>
                <c:pt idx="24">
                  <c:v>-1.2960000000000007</c:v>
                </c:pt>
                <c:pt idx="25">
                  <c:v>-1.2500000000000007</c:v>
                </c:pt>
                <c:pt idx="26">
                  <c:v>-1.2040000000000006</c:v>
                </c:pt>
                <c:pt idx="27">
                  <c:v>-1.1580000000000006</c:v>
                </c:pt>
                <c:pt idx="28">
                  <c:v>-1.1120000000000005</c:v>
                </c:pt>
                <c:pt idx="29">
                  <c:v>-1.0660000000000005</c:v>
                </c:pt>
                <c:pt idx="30">
                  <c:v>-1.0200000000000005</c:v>
                </c:pt>
                <c:pt idx="31">
                  <c:v>-0.97400000000000042</c:v>
                </c:pt>
                <c:pt idx="32">
                  <c:v>-0.92800000000000038</c:v>
                </c:pt>
                <c:pt idx="33">
                  <c:v>-0.88200000000000034</c:v>
                </c:pt>
                <c:pt idx="34">
                  <c:v>-0.8360000000000003</c:v>
                </c:pt>
                <c:pt idx="35">
                  <c:v>-0.79000000000000026</c:v>
                </c:pt>
                <c:pt idx="36">
                  <c:v>-0.74400000000000022</c:v>
                </c:pt>
                <c:pt idx="37">
                  <c:v>-0.69800000000000018</c:v>
                </c:pt>
                <c:pt idx="38">
                  <c:v>-0.65200000000000014</c:v>
                </c:pt>
                <c:pt idx="39">
                  <c:v>-0.60600000000000009</c:v>
                </c:pt>
                <c:pt idx="40">
                  <c:v>-0.56000000000000005</c:v>
                </c:pt>
                <c:pt idx="41">
                  <c:v>-0.51400000000000001</c:v>
                </c:pt>
                <c:pt idx="42">
                  <c:v>-0.46800000000000003</c:v>
                </c:pt>
                <c:pt idx="43">
                  <c:v>-0.42200000000000004</c:v>
                </c:pt>
                <c:pt idx="44">
                  <c:v>-0.37600000000000006</c:v>
                </c:pt>
                <c:pt idx="45">
                  <c:v>-0.33000000000000007</c:v>
                </c:pt>
                <c:pt idx="46">
                  <c:v>-0.28400000000000009</c:v>
                </c:pt>
                <c:pt idx="47">
                  <c:v>-0.2380000000000001</c:v>
                </c:pt>
                <c:pt idx="48">
                  <c:v>-0.19200000000000012</c:v>
                </c:pt>
                <c:pt idx="49">
                  <c:v>-0.14600000000000013</c:v>
                </c:pt>
                <c:pt idx="50">
                  <c:v>-0.10000000000000013</c:v>
                </c:pt>
                <c:pt idx="51">
                  <c:v>-5.4000000000000131E-2</c:v>
                </c:pt>
                <c:pt idx="52">
                  <c:v>-8.000000000000132E-3</c:v>
                </c:pt>
                <c:pt idx="53">
                  <c:v>3.7999999999999867E-2</c:v>
                </c:pt>
                <c:pt idx="54">
                  <c:v>8.3999999999999866E-2</c:v>
                </c:pt>
                <c:pt idx="55">
                  <c:v>0.12999999999999987</c:v>
                </c:pt>
                <c:pt idx="56">
                  <c:v>0.17599999999999988</c:v>
                </c:pt>
                <c:pt idx="57">
                  <c:v>0.22199999999999986</c:v>
                </c:pt>
                <c:pt idx="58">
                  <c:v>0.26799999999999985</c:v>
                </c:pt>
                <c:pt idx="59">
                  <c:v>0.31399999999999983</c:v>
                </c:pt>
                <c:pt idx="60">
                  <c:v>0.35999999999999982</c:v>
                </c:pt>
                <c:pt idx="61">
                  <c:v>0.40599999999999981</c:v>
                </c:pt>
                <c:pt idx="62">
                  <c:v>0.45199999999999979</c:v>
                </c:pt>
                <c:pt idx="63">
                  <c:v>0.49799999999999978</c:v>
                </c:pt>
                <c:pt idx="64">
                  <c:v>0.54399999999999982</c:v>
                </c:pt>
                <c:pt idx="65">
                  <c:v>0.58999999999999986</c:v>
                </c:pt>
                <c:pt idx="66">
                  <c:v>0.6359999999999999</c:v>
                </c:pt>
                <c:pt idx="67">
                  <c:v>0.68199999999999994</c:v>
                </c:pt>
                <c:pt idx="68">
                  <c:v>0.72799999999999998</c:v>
                </c:pt>
                <c:pt idx="69">
                  <c:v>0.77400000000000002</c:v>
                </c:pt>
                <c:pt idx="70">
                  <c:v>0.82000000000000006</c:v>
                </c:pt>
                <c:pt idx="71">
                  <c:v>0.8660000000000001</c:v>
                </c:pt>
                <c:pt idx="72">
                  <c:v>0.91200000000000014</c:v>
                </c:pt>
                <c:pt idx="73">
                  <c:v>0.95800000000000018</c:v>
                </c:pt>
                <c:pt idx="74">
                  <c:v>1.0040000000000002</c:v>
                </c:pt>
                <c:pt idx="75">
                  <c:v>1.0500000000000003</c:v>
                </c:pt>
                <c:pt idx="76">
                  <c:v>1.0960000000000003</c:v>
                </c:pt>
                <c:pt idx="77">
                  <c:v>1.1420000000000003</c:v>
                </c:pt>
                <c:pt idx="78">
                  <c:v>1.1880000000000004</c:v>
                </c:pt>
                <c:pt idx="79">
                  <c:v>1.2340000000000004</c:v>
                </c:pt>
                <c:pt idx="80">
                  <c:v>1.2800000000000002</c:v>
                </c:pt>
              </c:numCache>
            </c:numRef>
          </c:xVal>
          <c:yVal>
            <c:numRef>
              <c:f>Between!$D$61:$D$141</c:f>
              <c:numCache>
                <c:formatCode>General</c:formatCode>
                <c:ptCount val="81"/>
                <c:pt idx="0">
                  <c:v>3.1879493750030567E-2</c:v>
                </c:pt>
                <c:pt idx="1">
                  <c:v>3.4426093027322843E-2</c:v>
                </c:pt>
                <c:pt idx="2">
                  <c:v>3.7160146512635057E-2</c:v>
                </c:pt>
                <c:pt idx="3">
                  <c:v>4.0092761302121388E-2</c:v>
                </c:pt>
                <c:pt idx="4">
                  <c:v>4.3235298222779994E-2</c:v>
                </c:pt>
                <c:pt idx="5">
                  <c:v>4.6599312981832404E-2</c:v>
                </c:pt>
                <c:pt idx="6">
                  <c:v>5.0196485975968895E-2</c:v>
                </c:pt>
                <c:pt idx="7">
                  <c:v>5.4038539851778228E-2</c:v>
                </c:pt>
                <c:pt idx="8">
                  <c:v>5.8137143964649619E-2</c:v>
                </c:pt>
                <c:pt idx="9">
                  <c:v>6.2503804969880464E-2</c:v>
                </c:pt>
                <c:pt idx="10">
                  <c:v>6.7149742900909956E-2</c:v>
                </c:pt>
                <c:pt idx="11">
                  <c:v>7.2085752249675575E-2</c:v>
                </c:pt>
                <c:pt idx="12">
                  <c:v>7.7322047766882646E-2</c:v>
                </c:pt>
                <c:pt idx="13">
                  <c:v>8.2868094948798557E-2</c:v>
                </c:pt>
                <c:pt idx="14">
                  <c:v>8.8732425474544088E-2</c:v>
                </c:pt>
                <c:pt idx="15">
                  <c:v>9.4922438205196288E-2</c:v>
                </c:pt>
                <c:pt idx="16">
                  <c:v>0.10144418675340368</c:v>
                </c:pt>
                <c:pt idx="17">
                  <c:v>0.10830215507798126</c:v>
                </c:pt>
                <c:pt idx="18">
                  <c:v>0.11549902304840892</c:v>
                </c:pt>
                <c:pt idx="19">
                  <c:v>0.12303542445324271</c:v>
                </c:pt>
                <c:pt idx="20">
                  <c:v>0.13090970048547348</c:v>
                </c:pt>
                <c:pt idx="21">
                  <c:v>0.13911765231527973</c:v>
                </c:pt>
                <c:pt idx="22">
                  <c:v>0.14765229694186768</c:v>
                </c:pt>
                <c:pt idx="23">
                  <c:v>0.1565036310836164</c:v>
                </c:pt>
                <c:pt idx="24">
                  <c:v>0.16565840839907223</c:v>
                </c:pt>
                <c:pt idx="25">
                  <c:v>0.17509993580741315</c:v>
                </c:pt>
                <c:pt idx="26">
                  <c:v>0.18480789507062176</c:v>
                </c:pt>
                <c:pt idx="27">
                  <c:v>0.19475819608416314</c:v>
                </c:pt>
                <c:pt idx="28">
                  <c:v>0.20492286847130931</c:v>
                </c:pt>
                <c:pt idx="29">
                  <c:v>0.21526999806185609</c:v>
                </c:pt>
                <c:pt idx="30">
                  <c:v>0.22576371463420913</c:v>
                </c:pt>
                <c:pt idx="31">
                  <c:v>0.23636423688941374</c:v>
                </c:pt>
                <c:pt idx="32">
                  <c:v>0.24702797999033271</c:v>
                </c:pt>
                <c:pt idx="33">
                  <c:v>0.25770773012899384</c:v>
                </c:pt>
                <c:pt idx="34">
                  <c:v>0.26835288947829328</c:v>
                </c:pt>
                <c:pt idx="35">
                  <c:v>0.2789097935482337</c:v>
                </c:pt>
                <c:pt idx="36">
                  <c:v>0.28932210141954362</c:v>
                </c:pt>
                <c:pt idx="37">
                  <c:v>0.29953125759772009</c:v>
                </c:pt>
                <c:pt idx="38">
                  <c:v>0.30947702235825775</c:v>
                </c:pt>
                <c:pt idx="39">
                  <c:v>0.31909806548976044</c:v>
                </c:pt>
                <c:pt idx="40">
                  <c:v>0.32833261634606853</c:v>
                </c:pt>
                <c:pt idx="41">
                  <c:v>0.33711916115956775</c:v>
                </c:pt>
                <c:pt idx="42">
                  <c:v>0.34539717671900305</c:v>
                </c:pt>
                <c:pt idx="43">
                  <c:v>0.35310788785230712</c:v>
                </c:pt>
                <c:pt idx="44">
                  <c:v>0.36019503475303666</c:v>
                </c:pt>
                <c:pt idx="45">
                  <c:v>0.36660563511806693</c:v>
                </c:pt>
                <c:pt idx="46">
                  <c:v>0.37229072538564634</c:v>
                </c:pt>
                <c:pt idx="47">
                  <c:v>0.37720606512589006</c:v>
                </c:pt>
                <c:pt idx="48">
                  <c:v>0.38131278887382486</c:v>
                </c:pt>
                <c:pt idx="49">
                  <c:v>0.38457799042344654</c:v>
                </c:pt>
                <c:pt idx="50">
                  <c:v>0.38697522581518051</c:v>
                </c:pt>
                <c:pt idx="51">
                  <c:v>0.38848492292305781</c:v>
                </c:pt>
                <c:pt idx="52">
                  <c:v>0.38909468763580057</c:v>
                </c:pt>
                <c:pt idx="53">
                  <c:v>0.38879949906286843</c:v>
                </c:pt>
                <c:pt idx="54">
                  <c:v>0.38760178890103925</c:v>
                </c:pt>
                <c:pt idx="55">
                  <c:v>0.38551140297524544</c:v>
                </c:pt>
                <c:pt idx="56">
                  <c:v>0.38254544591677797</c:v>
                </c:pt>
                <c:pt idx="57">
                  <c:v>0.3787280128567973</c:v>
                </c:pt>
                <c:pt idx="58">
                  <c:v>0.37408981478918957</c:v>
                </c:pt>
                <c:pt idx="59">
                  <c:v>0.36866770679672073</c:v>
                </c:pt>
                <c:pt idx="60">
                  <c:v>0.36250413055197483</c:v>
                </c:pt>
                <c:pt idx="61">
                  <c:v>0.35564648432870338</c:v>
                </c:pt>
                <c:pt idx="62">
                  <c:v>0.3481464351370937</c:v>
                </c:pt>
                <c:pt idx="63">
                  <c:v>0.3400591884953153</c:v>
                </c:pt>
                <c:pt idx="64">
                  <c:v>0.33144273175753414</c:v>
                </c:pt>
                <c:pt idx="65">
                  <c:v>0.32235706684388088</c:v>
                </c:pt>
                <c:pt idx="66">
                  <c:v>0.31286344768804247</c:v>
                </c:pt>
                <c:pt idx="67">
                  <c:v>0.30302363677727567</c:v>
                </c:pt>
                <c:pt idx="68">
                  <c:v>0.29289919386525631</c:v>
                </c:pt>
                <c:pt idx="69">
                  <c:v>0.28255080835778351</c:v>
                </c:pt>
                <c:pt idx="70">
                  <c:v>0.27203768507859089</c:v>
                </c:pt>
                <c:pt idx="71">
                  <c:v>0.26141699119331929</c:v>
                </c:pt>
                <c:pt idx="72">
                  <c:v>0.25074337007882186</c:v>
                </c:pt>
                <c:pt idx="73">
                  <c:v>0.24006852594266243</c:v>
                </c:pt>
                <c:pt idx="74">
                  <c:v>0.22944088108720156</c:v>
                </c:pt>
                <c:pt idx="75">
                  <c:v>0.21890530592820223</c:v>
                </c:pt>
                <c:pt idx="76">
                  <c:v>0.20850292026324574</c:v>
                </c:pt>
                <c:pt idx="77">
                  <c:v>0.19827096287315948</c:v>
                </c:pt>
                <c:pt idx="78">
                  <c:v>0.18824272535175274</c:v>
                </c:pt>
                <c:pt idx="79">
                  <c:v>0.17844754510641977</c:v>
                </c:pt>
                <c:pt idx="80">
                  <c:v>0.16891085175586373</c:v>
                </c:pt>
              </c:numCache>
            </c:numRef>
          </c:yVal>
          <c:smooth val="1"/>
        </c:ser>
        <c:ser>
          <c:idx val="0"/>
          <c:order val="1"/>
          <c:tx>
            <c:v>Density</c:v>
          </c:tx>
          <c:spPr>
            <a:ln w="38100">
              <a:solidFill>
                <a:srgbClr val="0000FF"/>
              </a:solidFill>
              <a:prstDash val="solid"/>
            </a:ln>
          </c:spPr>
          <c:marker>
            <c:symbol val="none"/>
          </c:marker>
          <c:xVal>
            <c:numRef>
              <c:f>Between!$C$16:$C$56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Between!$D$16:$D$56</c:f>
              <c:numCache>
                <c:formatCode>General</c:formatCode>
                <c:ptCount val="41"/>
                <c:pt idx="0">
                  <c:v>2.0310339110412167E-3</c:v>
                </c:pt>
                <c:pt idx="1">
                  <c:v>2.854394394609606E-3</c:v>
                </c:pt>
                <c:pt idx="2">
                  <c:v>4.0246232150294723E-3</c:v>
                </c:pt>
                <c:pt idx="3">
                  <c:v>5.6885611066299349E-3</c:v>
                </c:pt>
                <c:pt idx="4">
                  <c:v>8.0521673723421769E-3</c:v>
                </c:pt>
                <c:pt idx="5">
                  <c:v>1.1400549464542541E-2</c:v>
                </c:pt>
                <c:pt idx="6">
                  <c:v>1.6121257439422162E-2</c:v>
                </c:pt>
                <c:pt idx="7">
                  <c:v>2.2728119798465014E-2</c:v>
                </c:pt>
                <c:pt idx="8">
                  <c:v>3.1879493750030637E-2</c:v>
                </c:pt>
                <c:pt idx="9">
                  <c:v>4.4379676614245848E-2</c:v>
                </c:pt>
                <c:pt idx="10">
                  <c:v>6.1145766321218327E-2</c:v>
                </c:pt>
                <c:pt idx="11">
                  <c:v>8.3116389653879824E-2</c:v>
                </c:pt>
                <c:pt idx="12">
                  <c:v>0.11107787729698355</c:v>
                </c:pt>
                <c:pt idx="13">
                  <c:v>0.14539487566000639</c:v>
                </c:pt>
                <c:pt idx="14">
                  <c:v>0.18566389362670346</c:v>
                </c:pt>
                <c:pt idx="15">
                  <c:v>0.230361989229139</c:v>
                </c:pt>
                <c:pt idx="16">
                  <c:v>0.27662513233825675</c:v>
                </c:pt>
                <c:pt idx="17">
                  <c:v>0.32032581052912479</c:v>
                </c:pt>
                <c:pt idx="18">
                  <c:v>0.35657853369790427</c:v>
                </c:pt>
                <c:pt idx="19">
                  <c:v>0.38065818105444937</c:v>
                </c:pt>
                <c:pt idx="20">
                  <c:v>0.38910838396603115</c:v>
                </c:pt>
                <c:pt idx="21">
                  <c:v>0.38065818105444921</c:v>
                </c:pt>
                <c:pt idx="22">
                  <c:v>0.35657853369790382</c:v>
                </c:pt>
                <c:pt idx="23">
                  <c:v>0.32032581052912429</c:v>
                </c:pt>
                <c:pt idx="24">
                  <c:v>0.27662513233825614</c:v>
                </c:pt>
                <c:pt idx="25">
                  <c:v>0.23036198922913842</c:v>
                </c:pt>
                <c:pt idx="26">
                  <c:v>0.18566389362670294</c:v>
                </c:pt>
                <c:pt idx="27">
                  <c:v>0.14539487566000589</c:v>
                </c:pt>
                <c:pt idx="28">
                  <c:v>0.11107787729698318</c:v>
                </c:pt>
                <c:pt idx="29">
                  <c:v>8.3116389653879449E-2</c:v>
                </c:pt>
                <c:pt idx="30">
                  <c:v>6.1145766321218049E-2</c:v>
                </c:pt>
                <c:pt idx="31">
                  <c:v>4.4379676614245592E-2</c:v>
                </c:pt>
                <c:pt idx="32">
                  <c:v>3.1879493750030498E-2</c:v>
                </c:pt>
                <c:pt idx="33">
                  <c:v>2.2728119798464893E-2</c:v>
                </c:pt>
                <c:pt idx="34">
                  <c:v>1.6121257439422072E-2</c:v>
                </c:pt>
                <c:pt idx="35">
                  <c:v>1.1400549464542485E-2</c:v>
                </c:pt>
                <c:pt idx="36">
                  <c:v>8.0521673723421248E-3</c:v>
                </c:pt>
                <c:pt idx="37">
                  <c:v>5.6885611066299045E-3</c:v>
                </c:pt>
                <c:pt idx="38">
                  <c:v>4.0246232150294488E-3</c:v>
                </c:pt>
                <c:pt idx="39">
                  <c:v>2.8543943946095921E-3</c:v>
                </c:pt>
                <c:pt idx="40">
                  <c:v>2.0310339110412067E-3</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Between!$C$61</c:f>
              <c:numCache>
                <c:formatCode>General</c:formatCode>
                <c:ptCount val="1"/>
                <c:pt idx="0">
                  <c:v>-2.4</c:v>
                </c:pt>
              </c:numCache>
            </c:numRef>
          </c:xVal>
          <c:yVal>
            <c:numRef>
              <c:f>Between!$D$61</c:f>
              <c:numCache>
                <c:formatCode>General</c:formatCode>
                <c:ptCount val="1"/>
                <c:pt idx="0">
                  <c:v>3.1879493750030567E-2</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Between!$C$141</c:f>
              <c:numCache>
                <c:formatCode>General</c:formatCode>
                <c:ptCount val="1"/>
                <c:pt idx="0">
                  <c:v>1.2800000000000002</c:v>
                </c:pt>
              </c:numCache>
            </c:numRef>
          </c:xVal>
          <c:yVal>
            <c:numRef>
              <c:f>Between!$D$141</c:f>
              <c:numCache>
                <c:formatCode>General</c:formatCode>
                <c:ptCount val="1"/>
                <c:pt idx="0">
                  <c:v>0.16891085175586373</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Between!$J$24</c:f>
              <c:numCache>
                <c:formatCode>General</c:formatCode>
                <c:ptCount val="1"/>
                <c:pt idx="0">
                  <c:v>-2.4</c:v>
                </c:pt>
              </c:numCache>
            </c:numRef>
          </c:xVal>
          <c:yVal>
            <c:numLit>
              <c:formatCode>General</c:formatCode>
              <c:ptCount val="1"/>
              <c:pt idx="0">
                <c:v>0.02</c:v>
              </c:pt>
            </c:numLit>
          </c:yVal>
          <c:smooth val="1"/>
        </c:ser>
        <c:ser>
          <c:idx val="5"/>
          <c:order val="5"/>
          <c:tx>
            <c:v>b</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Between!$J$25</c:f>
              <c:numCache>
                <c:formatCode>General</c:formatCode>
                <c:ptCount val="1"/>
                <c:pt idx="0">
                  <c:v>1.28</c:v>
                </c:pt>
              </c:numCache>
            </c:numRef>
          </c:xVal>
          <c:yVal>
            <c:numLit>
              <c:formatCode>General</c:formatCode>
              <c:ptCount val="1"/>
              <c:pt idx="0">
                <c:v>0.02</c:v>
              </c:pt>
            </c:numLit>
          </c:yVal>
          <c:smooth val="1"/>
        </c:ser>
        <c:dLbls>
          <c:showLegendKey val="0"/>
          <c:showVal val="0"/>
          <c:showCatName val="0"/>
          <c:showSerName val="0"/>
          <c:showPercent val="0"/>
          <c:showBubbleSize val="0"/>
        </c:dLbls>
        <c:axId val="257432960"/>
        <c:axId val="257439232"/>
      </c:scatterChart>
      <c:valAx>
        <c:axId val="257432960"/>
        <c:scaling>
          <c:orientation val="minMax"/>
        </c:scaling>
        <c:delete val="0"/>
        <c:axPos val="b"/>
        <c:title>
          <c:tx>
            <c:rich>
              <a:bodyPr/>
              <a:lstStyle/>
              <a:p>
                <a:pPr>
                  <a:defRPr sz="1600"/>
                </a:pPr>
                <a:r>
                  <a:rPr lang="en-US" sz="1600"/>
                  <a:t>t</a:t>
                </a:r>
              </a:p>
            </c:rich>
          </c:tx>
          <c:layout>
            <c:manualLayout>
              <c:xMode val="edge"/>
              <c:yMode val="edge"/>
              <c:x val="0.51262843840988526"/>
              <c:y val="0.87899476111776187"/>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57439232"/>
        <c:crosses val="autoZero"/>
        <c:crossBetween val="midCat"/>
      </c:valAx>
      <c:valAx>
        <c:axId val="25743923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257432960"/>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4"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I$22" horiz="1" max="800" page="5" val="282"/>
</file>

<file path=xl/ctrlProps/ctrlProp2.xml><?xml version="1.0" encoding="utf-8"?>
<formControlPr xmlns="http://schemas.microsoft.com/office/spreadsheetml/2009/9/main" objectType="Scroll" dx="16" fmlaLink="$I$22" horiz="1" max="800" page="5" val="608"/>
</file>

<file path=xl/ctrlProps/ctrlProp3.xml><?xml version="1.0" encoding="utf-8"?>
<formControlPr xmlns="http://schemas.microsoft.com/office/spreadsheetml/2009/9/main" objectType="Scroll" dx="16" fmlaLink="$J$22" horiz="1" max="800" page="5" val="160"/>
</file>

<file path=xl/ctrlProps/ctrlProp4.xml><?xml version="1.0" encoding="utf-8"?>
<formControlPr xmlns="http://schemas.microsoft.com/office/spreadsheetml/2009/9/main" objectType="Scroll" dx="16" fmlaLink="$J$23" horiz="1" max="800" page="5" val="528"/>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26</xdr:row>
          <xdr:rowOff>85725</xdr:rowOff>
        </xdr:from>
        <xdr:to>
          <xdr:col>9</xdr:col>
          <xdr:colOff>647700</xdr:colOff>
          <xdr:row>27</xdr:row>
          <xdr:rowOff>123825</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oneCellAnchor>
    <xdr:from>
      <xdr:col>6</xdr:col>
      <xdr:colOff>571500</xdr:colOff>
      <xdr:row>19</xdr:row>
      <xdr:rowOff>95250</xdr:rowOff>
    </xdr:from>
    <xdr:ext cx="184731" cy="264560"/>
    <xdr:sp macro="" textlink="">
      <xdr:nvSpPr>
        <xdr:cNvPr id="3" name="TextBox 2"/>
        <xdr:cNvSpPr txBox="1"/>
      </xdr:nvSpPr>
      <xdr:spPr>
        <a:xfrm>
          <a:off x="4686300" y="374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8020051" y="1047749"/>
    <xdr:ext cx="6057900" cy="3857625"/>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76200</xdr:colOff>
      <xdr:row>5</xdr:row>
      <xdr:rowOff>133350</xdr:rowOff>
    </xdr:from>
    <xdr:ext cx="803104" cy="409215"/>
    <mc:AlternateContent xmlns:mc="http://schemas.openxmlformats.org/markup-compatibility/2006" xmlns:a14="http://schemas.microsoft.com/office/drawing/2010/main">
      <mc:Choice Requires="a14">
        <xdr:sp macro="" textlink="">
          <xdr:nvSpPr>
            <xdr:cNvPr id="7" name="TextBox 6"/>
            <xdr:cNvSpPr txBox="1"/>
          </xdr:nvSpPr>
          <xdr:spPr>
            <a:xfrm>
              <a:off x="2133600" y="94297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7" name="TextBox 6"/>
            <xdr:cNvSpPr txBox="1"/>
          </xdr:nvSpPr>
          <xdr:spPr>
            <a:xfrm>
              <a:off x="2133600" y="94297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0.27896</cdr:x>
      <cdr:y>0.16376</cdr:y>
    </cdr:from>
    <cdr:to>
      <cdr:x>0.7529</cdr:x>
      <cdr:y>0.22249</cdr:y>
    </cdr:to>
    <cdr:sp macro="" textlink="Between!$G$16">
      <cdr:nvSpPr>
        <cdr:cNvPr id="5" name="TextBox 4"/>
        <cdr:cNvSpPr txBox="1"/>
      </cdr:nvSpPr>
      <cdr:spPr>
        <a:xfrm xmlns:a="http://schemas.openxmlformats.org/drawingml/2006/main">
          <a:off x="1602242" y="661364"/>
          <a:ext cx="2722107"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P(a &lt; t &lt; b) = P(-2.4 &lt; t &lt; 1.28) = 86.66%</a:t>
          </a:fld>
          <a:endParaRPr lang="en-US" sz="1200"/>
        </a:p>
      </cdr:txBody>
    </cdr:sp>
  </cdr:relSizeAnchor>
  <cdr:relSizeAnchor xmlns:cdr="http://schemas.openxmlformats.org/drawingml/2006/chartDrawing">
    <cdr:from>
      <cdr:x>0.18076</cdr:x>
      <cdr:y>0.11086</cdr:y>
    </cdr:from>
    <cdr:to>
      <cdr:x>0.80929</cdr:x>
      <cdr:y>0.16982</cdr:y>
    </cdr:to>
    <cdr:sp macro="" textlink="Between!$G$15">
      <cdr:nvSpPr>
        <cdr:cNvPr id="2" name="TextBox 1"/>
        <cdr:cNvSpPr txBox="1"/>
      </cdr:nvSpPr>
      <cdr:spPr>
        <a:xfrm xmlns:a="http://schemas.openxmlformats.org/drawingml/2006/main">
          <a:off x="1038228" y="447707"/>
          <a:ext cx="3609971" cy="2381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0CD8A04-487E-4DC5-939F-F5BBF392EB7B}" type="TxLink">
            <a:rPr lang="en-US" sz="1200"/>
            <a:pPr/>
            <a:t>Given df = 10 and a = -2.4 and b = 1.28, find P(a &lt; t &lt; b)</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53564" cy="62824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0.21355</cdr:x>
      <cdr:y>0.20591</cdr:y>
    </cdr:from>
    <cdr:to>
      <cdr:x>0.82399</cdr:x>
      <cdr:y>0.27975</cdr:y>
    </cdr:to>
    <cdr:sp macro="" textlink="Between!$G$16">
      <cdr:nvSpPr>
        <cdr:cNvPr id="5" name="TextBox 4"/>
        <cdr:cNvSpPr txBox="1"/>
      </cdr:nvSpPr>
      <cdr:spPr>
        <a:xfrm xmlns:a="http://schemas.openxmlformats.org/drawingml/2006/main">
          <a:off x="1851414" y="1294845"/>
          <a:ext cx="5292336" cy="464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400"/>
            <a:pPr/>
            <a:t>P(a &lt; t &lt; b) = P(-2.4 &lt; t &lt; 1.28) = 86.66%</a:t>
          </a:fld>
          <a:endParaRPr lang="en-US" sz="2400"/>
        </a:p>
      </cdr:txBody>
    </cdr:sp>
  </cdr:relSizeAnchor>
  <cdr:relSizeAnchor xmlns:cdr="http://schemas.openxmlformats.org/drawingml/2006/chartDrawing">
    <cdr:from>
      <cdr:x>0.11211</cdr:x>
      <cdr:y>0.1254</cdr:y>
    </cdr:from>
    <cdr:to>
      <cdr:x>0.92601</cdr:x>
      <cdr:y>0.20577</cdr:y>
    </cdr:to>
    <cdr:sp macro="" textlink="Between!$G$15">
      <cdr:nvSpPr>
        <cdr:cNvPr id="2" name="TextBox 1"/>
        <cdr:cNvSpPr txBox="1"/>
      </cdr:nvSpPr>
      <cdr:spPr>
        <a:xfrm xmlns:a="http://schemas.openxmlformats.org/drawingml/2006/main">
          <a:off x="971948" y="788571"/>
          <a:ext cx="7056266" cy="5054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A0EC3A6-00A2-423D-86C1-4CE14368F6AD}" type="TxLink">
            <a:rPr lang="en-US" sz="2400"/>
            <a:pPr/>
            <a:t>Given df = 10 and a = -2.4 and b = 1.28, find P(a &lt; t &lt; b)</a:t>
          </a:fld>
          <a:endParaRPr lang="en-US" sz="24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0</xdr:col>
      <xdr:colOff>571500</xdr:colOff>
      <xdr:row>0</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0</xdr:row>
      <xdr:rowOff>0</xdr:rowOff>
    </xdr:from>
    <xdr:to>
      <xdr:col>12</xdr:col>
      <xdr:colOff>0</xdr:colOff>
      <xdr:row>1</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0.34241</cdr:x>
      <cdr:y>0.10364</cdr:y>
    </cdr:from>
    <cdr:to>
      <cdr:x>0.64623</cdr:x>
      <cdr:y>0.17898</cdr:y>
    </cdr:to>
    <cdr:sp macro="" textlink="'Left-Tailed'!$G$15">
      <cdr:nvSpPr>
        <cdr:cNvPr id="5" name="TextBox 4"/>
        <cdr:cNvSpPr txBox="1"/>
      </cdr:nvSpPr>
      <cdr:spPr>
        <a:xfrm xmlns:a="http://schemas.openxmlformats.org/drawingml/2006/main">
          <a:off x="2074269" y="399786"/>
          <a:ext cx="1840505" cy="2906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200"/>
            <a:pPr/>
            <a:t>Given df = 10 and a = -1.18,</a:t>
          </a:fld>
          <a:endParaRPr lang="en-US" sz="1200"/>
        </a:p>
      </cdr:txBody>
    </cdr:sp>
  </cdr:relSizeAnchor>
  <cdr:relSizeAnchor xmlns:cdr="http://schemas.openxmlformats.org/drawingml/2006/chartDrawing">
    <cdr:from>
      <cdr:x>0.3239</cdr:x>
      <cdr:y>0.17037</cdr:y>
    </cdr:from>
    <cdr:to>
      <cdr:x>0.66981</cdr:x>
      <cdr:y>0.24938</cdr:y>
    </cdr:to>
    <cdr:sp macro="" textlink="'Left-Tailed'!$G$16">
      <cdr:nvSpPr>
        <cdr:cNvPr id="2" name="TextBox 1"/>
        <cdr:cNvSpPr txBox="1"/>
      </cdr:nvSpPr>
      <cdr:spPr>
        <a:xfrm xmlns:a="http://schemas.openxmlformats.org/drawingml/2006/main">
          <a:off x="1962149" y="657226"/>
          <a:ext cx="2095500"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458DECF1-2D45-49E6-B0AD-E4714CBD0FB2}" type="TxLink">
            <a:rPr lang="en-US" sz="1200"/>
            <a:pPr/>
            <a:t>P(t &lt; a) = P(t &lt; -1.18) = 13.27%</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8225"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0.31532</cdr:x>
      <cdr:y>0.16188</cdr:y>
    </cdr:from>
    <cdr:to>
      <cdr:x>0.72747</cdr:x>
      <cdr:y>0.22542</cdr:y>
    </cdr:to>
    <cdr:sp macro="" textlink="'Left-Tailed'!$G$15">
      <cdr:nvSpPr>
        <cdr:cNvPr id="5" name="TextBox 4"/>
        <cdr:cNvSpPr txBox="1"/>
      </cdr:nvSpPr>
      <cdr:spPr>
        <a:xfrm xmlns:a="http://schemas.openxmlformats.org/drawingml/2006/main">
          <a:off x="2733155" y="1019183"/>
          <a:ext cx="3572395" cy="4000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2400"/>
            <a:pPr/>
            <a:t>Given df = 10 and a = -1.18,</a:t>
          </a:fld>
          <a:endParaRPr lang="en-US" sz="2400"/>
        </a:p>
      </cdr:txBody>
    </cdr:sp>
  </cdr:relSizeAnchor>
  <cdr:relSizeAnchor xmlns:cdr="http://schemas.openxmlformats.org/drawingml/2006/chartDrawing">
    <cdr:from>
      <cdr:x>0.29341</cdr:x>
      <cdr:y>0.23298</cdr:y>
    </cdr:from>
    <cdr:to>
      <cdr:x>0.75165</cdr:x>
      <cdr:y>0.30711</cdr:y>
    </cdr:to>
    <cdr:sp macro="" textlink="'Left-Tailed'!$G$16">
      <cdr:nvSpPr>
        <cdr:cNvPr id="2" name="TextBox 1"/>
        <cdr:cNvSpPr txBox="1"/>
      </cdr:nvSpPr>
      <cdr:spPr>
        <a:xfrm xmlns:a="http://schemas.openxmlformats.org/drawingml/2006/main">
          <a:off x="2543174" y="1466849"/>
          <a:ext cx="3971926" cy="4667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EE5F417-2D14-4194-A187-CDD86C570214}" type="TxLink">
            <a:rPr lang="en-US" sz="2400"/>
            <a:pPr/>
            <a:t>P(t &lt; a) = P(t &lt; -1.18) = 13.27%</a:t>
          </a:fld>
          <a:endParaRPr lang="en-US" sz="2400"/>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9</xdr:col>
          <xdr:colOff>666750</xdr:colOff>
          <xdr:row>27</xdr:row>
          <xdr:rowOff>104775</xdr:rowOff>
        </xdr:to>
        <xdr:sp macro="" textlink="">
          <xdr:nvSpPr>
            <xdr:cNvPr id="24580" name="Scroll Bar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xdr:oneCellAnchor>
    <xdr:from>
      <xdr:col>6</xdr:col>
      <xdr:colOff>571500</xdr:colOff>
      <xdr:row>19</xdr:row>
      <xdr:rowOff>95250</xdr:rowOff>
    </xdr:from>
    <xdr:ext cx="184731" cy="264560"/>
    <xdr:sp macro="" textlink="">
      <xdr:nvSpPr>
        <xdr:cNvPr id="6" name="TextBox 5"/>
        <xdr:cNvSpPr txBox="1"/>
      </xdr:nvSpPr>
      <xdr:spPr>
        <a:xfrm>
          <a:off x="4686300" y="317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7391400" y="166687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3</xdr:col>
      <xdr:colOff>142875</xdr:colOff>
      <xdr:row>5</xdr:row>
      <xdr:rowOff>142875</xdr:rowOff>
    </xdr:from>
    <xdr:ext cx="803104" cy="409215"/>
    <mc:AlternateContent xmlns:mc="http://schemas.openxmlformats.org/markup-compatibility/2006" xmlns:a14="http://schemas.microsoft.com/office/drawing/2010/main">
      <mc:Choice Requires="a14">
        <xdr:sp macro="" textlink="">
          <xdr:nvSpPr>
            <xdr:cNvPr id="9" name="TextBox 8"/>
            <xdr:cNvSpPr txBox="1"/>
          </xdr:nvSpPr>
          <xdr:spPr>
            <a:xfrm>
              <a:off x="2200275" y="952500"/>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9" name="TextBox 8"/>
            <xdr:cNvSpPr txBox="1"/>
          </xdr:nvSpPr>
          <xdr:spPr>
            <a:xfrm>
              <a:off x="2200275" y="952500"/>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xdr:wsDr>
</file>

<file path=xl/drawings/drawing6.xml><?xml version="1.0" encoding="utf-8"?>
<c:userShapes xmlns:c="http://schemas.openxmlformats.org/drawingml/2006/chart">
  <cdr:relSizeAnchor xmlns:cdr="http://schemas.openxmlformats.org/drawingml/2006/chartDrawing">
    <cdr:from>
      <cdr:x>0.35858</cdr:x>
      <cdr:y>0.10715</cdr:y>
    </cdr:from>
    <cdr:to>
      <cdr:x>0.64677</cdr:x>
      <cdr:y>0.17453</cdr:y>
    </cdr:to>
    <cdr:sp macro="" textlink="'Right-Tailed'!$G$15">
      <cdr:nvSpPr>
        <cdr:cNvPr id="5" name="TextBox 4"/>
        <cdr:cNvSpPr txBox="1"/>
      </cdr:nvSpPr>
      <cdr:spPr>
        <a:xfrm xmlns:a="http://schemas.openxmlformats.org/drawingml/2006/main">
          <a:off x="2059508" y="432730"/>
          <a:ext cx="1655242" cy="2721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Given df = 10 and a = 2.08,</a:t>
          </a:fld>
          <a:endParaRPr lang="en-US" sz="1200"/>
        </a:p>
      </cdr:txBody>
    </cdr:sp>
  </cdr:relSizeAnchor>
  <cdr:relSizeAnchor xmlns:cdr="http://schemas.openxmlformats.org/drawingml/2006/chartDrawing">
    <cdr:from>
      <cdr:x>0.33831</cdr:x>
      <cdr:y>0.16981</cdr:y>
    </cdr:from>
    <cdr:to>
      <cdr:x>0.66667</cdr:x>
      <cdr:y>0.23585</cdr:y>
    </cdr:to>
    <cdr:sp macro="" textlink="'Right-Tailed'!$G$16">
      <cdr:nvSpPr>
        <cdr:cNvPr id="2" name="TextBox 1"/>
        <cdr:cNvSpPr txBox="1"/>
      </cdr:nvSpPr>
      <cdr:spPr>
        <a:xfrm xmlns:a="http://schemas.openxmlformats.org/drawingml/2006/main">
          <a:off x="1943099" y="685802"/>
          <a:ext cx="1885951"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A8305A04-8FBC-4BFB-8092-5A83058E7D96}" type="TxLink">
            <a:rPr lang="en-US" sz="1200"/>
            <a:pPr/>
            <a:t>P(t &gt; a) = P(t &gt; 2.08) = 3.21%</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58225"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0.30836</cdr:x>
      <cdr:y>0.131</cdr:y>
    </cdr:from>
    <cdr:to>
      <cdr:x>0.71209</cdr:x>
      <cdr:y>0.20272</cdr:y>
    </cdr:to>
    <cdr:sp macro="" textlink="'Right-Tailed'!$G$15">
      <cdr:nvSpPr>
        <cdr:cNvPr id="5" name="TextBox 4"/>
        <cdr:cNvSpPr txBox="1"/>
      </cdr:nvSpPr>
      <cdr:spPr>
        <a:xfrm xmlns:a="http://schemas.openxmlformats.org/drawingml/2006/main">
          <a:off x="2672762" y="824806"/>
          <a:ext cx="3499438" cy="4515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400"/>
            <a:pPr/>
            <a:t>Given df = 10 and a = 2.08,</a:t>
          </a:fld>
          <a:endParaRPr lang="en-US" sz="2400"/>
        </a:p>
      </cdr:txBody>
    </cdr:sp>
  </cdr:relSizeAnchor>
  <cdr:relSizeAnchor xmlns:cdr="http://schemas.openxmlformats.org/drawingml/2006/chartDrawing">
    <cdr:from>
      <cdr:x>0.29341</cdr:x>
      <cdr:y>0.1997</cdr:y>
    </cdr:from>
    <cdr:to>
      <cdr:x>0.72308</cdr:x>
      <cdr:y>0.26172</cdr:y>
    </cdr:to>
    <cdr:sp macro="" textlink="'Right-Tailed'!$G$16">
      <cdr:nvSpPr>
        <cdr:cNvPr id="2" name="TextBox 1"/>
        <cdr:cNvSpPr txBox="1"/>
      </cdr:nvSpPr>
      <cdr:spPr>
        <a:xfrm xmlns:a="http://schemas.openxmlformats.org/drawingml/2006/main">
          <a:off x="2543174" y="1257300"/>
          <a:ext cx="3724276"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63C7266C-1C67-432D-B9DE-F305C889D801}" type="TxLink">
            <a:rPr lang="en-US" sz="2400"/>
            <a:pPr/>
            <a:t>P(t &gt; a) = P(t &gt; 2.08) = 3.21%</a:t>
          </a:fld>
          <a:endParaRPr lang="en-US" sz="24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28</xdr:row>
          <xdr:rowOff>142875</xdr:rowOff>
        </xdr:from>
        <xdr:to>
          <xdr:col>10</xdr:col>
          <xdr:colOff>19050</xdr:colOff>
          <xdr:row>30</xdr:row>
          <xdr:rowOff>19050</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7277100" y="1666873"/>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mc:AlternateContent xmlns:mc="http://schemas.openxmlformats.org/markup-compatibility/2006">
    <mc:Choice xmlns:a14="http://schemas.microsoft.com/office/drawing/2010/main" Requires="a14">
      <xdr:twoCellAnchor editAs="oneCell">
        <xdr:from>
          <xdr:col>6</xdr:col>
          <xdr:colOff>152400</xdr:colOff>
          <xdr:row>32</xdr:row>
          <xdr:rowOff>123825</xdr:rowOff>
        </xdr:from>
        <xdr:to>
          <xdr:col>10</xdr:col>
          <xdr:colOff>19050</xdr:colOff>
          <xdr:row>34</xdr:row>
          <xdr:rowOff>0</xdr:rowOff>
        </xdr:to>
        <xdr:sp macro="" textlink="">
          <xdr:nvSpPr>
            <xdr:cNvPr id="12293" name="Scroll Bar 5"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xdr:oneCellAnchor>
    <xdr:from>
      <xdr:col>3</xdr:col>
      <xdr:colOff>314325</xdr:colOff>
      <xdr:row>5</xdr:row>
      <xdr:rowOff>133350</xdr:rowOff>
    </xdr:from>
    <xdr:ext cx="803104" cy="409215"/>
    <mc:AlternateContent xmlns:mc="http://schemas.openxmlformats.org/markup-compatibility/2006" xmlns:a14="http://schemas.microsoft.com/office/drawing/2010/main">
      <mc:Choice Requires="a14">
        <xdr:sp macro="" textlink="">
          <xdr:nvSpPr>
            <xdr:cNvPr id="2" name="TextBox 1"/>
            <xdr:cNvSpPr txBox="1"/>
          </xdr:nvSpPr>
          <xdr:spPr>
            <a:xfrm>
              <a:off x="2371725" y="94297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𝑡</m:t>
                    </m:r>
                    <m:r>
                      <a:rPr lang="en-US" sz="1100" b="0" i="1">
                        <a:latin typeface="Cambria Math"/>
                      </a:rPr>
                      <m:t>=</m:t>
                    </m:r>
                    <m:f>
                      <m:fPr>
                        <m:ctrlPr>
                          <a:rPr lang="en-US" sz="1100" b="0" i="1">
                            <a:latin typeface="Cambria Math"/>
                          </a:rPr>
                        </m:ctrlPr>
                      </m:fPr>
                      <m:num>
                        <m:r>
                          <a:rPr lang="en-US" sz="1100" b="0" i="1">
                            <a:latin typeface="Cambria Math"/>
                          </a:rPr>
                          <m:t>𝑋</m:t>
                        </m:r>
                        <m:r>
                          <a:rPr lang="en-US" sz="1100" b="0" i="1">
                            <a:latin typeface="Cambria Math"/>
                          </a:rPr>
                          <m:t>−</m:t>
                        </m:r>
                        <m:r>
                          <a:rPr lang="en-US" sz="1100" b="0" i="1">
                            <a:latin typeface="Cambria Math"/>
                          </a:rPr>
                          <m:t>𝜇</m:t>
                        </m:r>
                      </m:num>
                      <m:den>
                        <m:r>
                          <a:rPr lang="en-US" sz="1100" b="0" i="1">
                            <a:latin typeface="Cambria Math"/>
                          </a:rPr>
                          <m:t>𝜎</m:t>
                        </m:r>
                      </m:den>
                    </m:f>
                  </m:oMath>
                </m:oMathPara>
              </a14:m>
              <a:endParaRPr lang="en-US" sz="1100"/>
            </a:p>
          </xdr:txBody>
        </xdr:sp>
      </mc:Choice>
      <mc:Fallback xmlns="">
        <xdr:sp macro="" textlink="">
          <xdr:nvSpPr>
            <xdr:cNvPr id="2" name="TextBox 1"/>
            <xdr:cNvSpPr txBox="1"/>
          </xdr:nvSpPr>
          <xdr:spPr>
            <a:xfrm>
              <a:off x="2371725" y="942975"/>
              <a:ext cx="803104"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latin typeface="Cambria Math"/>
                </a:rPr>
                <a:t>𝑡=(𝑋−𝜇)/𝜎</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tabSelected="1" workbookViewId="0">
      <selection activeCell="G3" sqref="G3"/>
    </sheetView>
  </sheetViews>
  <sheetFormatPr defaultRowHeight="12.75" x14ac:dyDescent="0.2"/>
  <cols>
    <col min="8" max="8" width="8.375" customWidth="1"/>
  </cols>
  <sheetData>
    <row r="2" spans="2:11" x14ac:dyDescent="0.2">
      <c r="C2" s="1" t="s">
        <v>21</v>
      </c>
      <c r="D2">
        <v>10</v>
      </c>
    </row>
    <row r="3" spans="2:11" x14ac:dyDescent="0.2">
      <c r="C3" s="41" t="s">
        <v>0</v>
      </c>
      <c r="D3" s="18">
        <v>0</v>
      </c>
      <c r="G3" s="7" t="s">
        <v>29</v>
      </c>
      <c r="H3" s="6"/>
      <c r="I3" s="6"/>
      <c r="J3" s="6"/>
      <c r="K3" s="6"/>
    </row>
    <row r="4" spans="2:11" x14ac:dyDescent="0.2">
      <c r="C4" s="1" t="s">
        <v>1</v>
      </c>
      <c r="D4" s="18">
        <v>1</v>
      </c>
      <c r="G4" s="49" t="s">
        <v>26</v>
      </c>
    </row>
    <row r="5" spans="2:11" x14ac:dyDescent="0.2">
      <c r="G5">
        <f ca="1">_xlfn.T.INV(RAND(),$D$2)</f>
        <v>-0.25331464345082477</v>
      </c>
    </row>
    <row r="6" spans="2:11" x14ac:dyDescent="0.2">
      <c r="B6" s="8" t="s">
        <v>4</v>
      </c>
    </row>
    <row r="7" spans="2:11" ht="14.25" x14ac:dyDescent="0.25">
      <c r="B7" s="25" t="s">
        <v>19</v>
      </c>
      <c r="C7" s="44">
        <v>-4</v>
      </c>
    </row>
    <row r="8" spans="2:11" ht="14.25" x14ac:dyDescent="0.25">
      <c r="B8" s="25" t="s">
        <v>25</v>
      </c>
      <c r="C8" s="44">
        <v>4</v>
      </c>
    </row>
    <row r="11" spans="2:11" x14ac:dyDescent="0.2">
      <c r="G11" s="12"/>
      <c r="H11" s="5"/>
    </row>
    <row r="12" spans="2:11" x14ac:dyDescent="0.2">
      <c r="G12" s="10"/>
      <c r="H12" s="5"/>
    </row>
    <row r="13" spans="2:11" x14ac:dyDescent="0.2">
      <c r="G13" s="9"/>
      <c r="H13" s="5"/>
    </row>
    <row r="15" spans="2:11" x14ac:dyDescent="0.2">
      <c r="B15" s="2" t="s">
        <v>20</v>
      </c>
      <c r="C15" s="2" t="s">
        <v>2</v>
      </c>
      <c r="D15" s="2" t="s">
        <v>3</v>
      </c>
      <c r="E15" s="2" t="s">
        <v>5</v>
      </c>
      <c r="G15" t="str">
        <f>"Given df = "&amp;$D$2&amp;" and a = "&amp;$J$23&amp;","</f>
        <v>Given df = 10 and a = -1.18,</v>
      </c>
    </row>
    <row r="16" spans="2:11" x14ac:dyDescent="0.2">
      <c r="B16" s="3">
        <f>C7</f>
        <v>-4</v>
      </c>
      <c r="C16" s="27">
        <f t="shared" ref="C16:C56" si="0">B16*$D$4+$D$3</f>
        <v>-4</v>
      </c>
      <c r="D16">
        <f>_xlfn.T.DIST(C16,$D$2,)</f>
        <v>2.0310339110412167E-3</v>
      </c>
      <c r="E16">
        <f>_xlfn.T.DIST(C16,$D$2,TRUE)</f>
        <v>1.2591663123683464E-3</v>
      </c>
      <c r="G16" t="str">
        <f>"P(t &lt; a) = P(t &lt; "&amp;J$23&amp;") = "&amp;I$24&amp;"%"</f>
        <v>P(t &lt; a) = P(t &lt; -1.18) = 13.27%</v>
      </c>
    </row>
    <row r="17" spans="2:12" x14ac:dyDescent="0.2">
      <c r="B17" s="3">
        <f t="shared" ref="B17:B56" si="1">($C$8-$C$7)/40+B16</f>
        <v>-3.8</v>
      </c>
      <c r="C17" s="27">
        <f t="shared" si="0"/>
        <v>-3.8</v>
      </c>
      <c r="D17">
        <f t="shared" ref="D17:D56" si="2">_xlfn.T.DIST(C17,$D$2,)</f>
        <v>2.854394394609606E-3</v>
      </c>
      <c r="E17">
        <f t="shared" ref="E17:E56" si="3">_xlfn.T.DIST(C17,$D$2,TRUE)</f>
        <v>1.7429032615398233E-3</v>
      </c>
    </row>
    <row r="18" spans="2:12" x14ac:dyDescent="0.2">
      <c r="B18" s="3">
        <f t="shared" si="1"/>
        <v>-3.5999999999999996</v>
      </c>
      <c r="C18" s="27">
        <f t="shared" si="0"/>
        <v>-3.5999999999999996</v>
      </c>
      <c r="D18">
        <f t="shared" si="2"/>
        <v>4.0246232150294723E-3</v>
      </c>
      <c r="E18">
        <f t="shared" si="3"/>
        <v>2.4239538414822484E-3</v>
      </c>
    </row>
    <row r="19" spans="2:12" x14ac:dyDescent="0.2">
      <c r="B19" s="3">
        <f t="shared" si="1"/>
        <v>-3.3999999999999995</v>
      </c>
      <c r="C19" s="27">
        <f t="shared" si="0"/>
        <v>-3.3999999999999995</v>
      </c>
      <c r="D19">
        <f t="shared" si="2"/>
        <v>5.6885611066299349E-3</v>
      </c>
      <c r="E19">
        <f t="shared" si="3"/>
        <v>3.3855362121689822E-3</v>
      </c>
    </row>
    <row r="20" spans="2:12" x14ac:dyDescent="0.2">
      <c r="B20" s="3">
        <f t="shared" si="1"/>
        <v>-3.1999999999999993</v>
      </c>
      <c r="C20" s="27">
        <f t="shared" si="0"/>
        <v>-3.1999999999999993</v>
      </c>
      <c r="D20">
        <f t="shared" si="2"/>
        <v>8.0521673723421769E-3</v>
      </c>
      <c r="E20">
        <f t="shared" si="3"/>
        <v>4.7458478976519355E-3</v>
      </c>
      <c r="G20" s="7" t="s">
        <v>13</v>
      </c>
      <c r="H20" s="6"/>
      <c r="I20" s="6"/>
      <c r="J20" s="6"/>
      <c r="K20" s="6"/>
      <c r="L20" s="6"/>
    </row>
    <row r="21" spans="2:12" x14ac:dyDescent="0.2">
      <c r="B21" s="3">
        <f t="shared" si="1"/>
        <v>-2.9999999999999991</v>
      </c>
      <c r="C21" s="27">
        <f t="shared" si="0"/>
        <v>-2.9999999999999991</v>
      </c>
      <c r="D21">
        <f t="shared" si="2"/>
        <v>1.1400549464542541E-2</v>
      </c>
      <c r="E21">
        <f t="shared" si="3"/>
        <v>6.6718275112848027E-3</v>
      </c>
    </row>
    <row r="22" spans="2:12" x14ac:dyDescent="0.2">
      <c r="B22" s="3">
        <f t="shared" si="1"/>
        <v>-2.7999999999999989</v>
      </c>
      <c r="C22" s="27">
        <f t="shared" si="0"/>
        <v>-2.7999999999999989</v>
      </c>
      <c r="D22">
        <f t="shared" si="2"/>
        <v>1.6121257439422162E-2</v>
      </c>
      <c r="E22">
        <f t="shared" si="3"/>
        <v>9.3972741887463525E-3</v>
      </c>
      <c r="G22" s="24" t="s">
        <v>20</v>
      </c>
      <c r="H22" s="42">
        <f>C7+I22/800*(C8-C7)</f>
        <v>-1.1800000000000002</v>
      </c>
      <c r="I22">
        <v>282</v>
      </c>
    </row>
    <row r="23" spans="2:12" x14ac:dyDescent="0.2">
      <c r="B23" s="3">
        <f t="shared" si="1"/>
        <v>-2.5999999999999988</v>
      </c>
      <c r="C23" s="27">
        <f t="shared" si="0"/>
        <v>-2.5999999999999988</v>
      </c>
      <c r="D23">
        <f t="shared" si="2"/>
        <v>2.2728119798465014E-2</v>
      </c>
      <c r="E23">
        <f t="shared" si="3"/>
        <v>1.3245748757047581E-2</v>
      </c>
      <c r="G23" s="13" t="s">
        <v>2</v>
      </c>
      <c r="H23" s="14">
        <f>H22</f>
        <v>-1.1800000000000002</v>
      </c>
      <c r="J23">
        <f>ROUND($H$23,2)</f>
        <v>-1.18</v>
      </c>
    </row>
    <row r="24" spans="2:12" ht="15" x14ac:dyDescent="0.25">
      <c r="B24" s="3">
        <f t="shared" si="1"/>
        <v>-2.3999999999999986</v>
      </c>
      <c r="C24" s="27">
        <f t="shared" si="0"/>
        <v>-2.3999999999999986</v>
      </c>
      <c r="D24">
        <f t="shared" si="2"/>
        <v>3.1879493750030637E-2</v>
      </c>
      <c r="E24">
        <f t="shared" si="3"/>
        <v>1.8657823030978599E-2</v>
      </c>
      <c r="G24" s="11" t="s">
        <v>24</v>
      </c>
      <c r="H24" s="45">
        <f>_xlfn.T.DIST($H$23,$D$2,TRUE)</f>
        <v>0.13265442339488215</v>
      </c>
      <c r="I24" s="46">
        <f>ROUND(H24,4)*100</f>
        <v>13.270000000000001</v>
      </c>
    </row>
    <row r="25" spans="2:12" x14ac:dyDescent="0.2">
      <c r="B25" s="3">
        <f t="shared" si="1"/>
        <v>-2.1999999999999984</v>
      </c>
      <c r="C25" s="27">
        <f t="shared" si="0"/>
        <v>-2.1999999999999984</v>
      </c>
      <c r="D25">
        <f t="shared" si="2"/>
        <v>4.4379676614245848E-2</v>
      </c>
      <c r="E25">
        <f t="shared" si="3"/>
        <v>2.6220534224676649E-2</v>
      </c>
    </row>
    <row r="26" spans="2:12" x14ac:dyDescent="0.2">
      <c r="B26" s="3">
        <f t="shared" si="1"/>
        <v>-1.9999999999999984</v>
      </c>
      <c r="C26" s="27">
        <f t="shared" si="0"/>
        <v>-1.9999999999999984</v>
      </c>
      <c r="D26">
        <f t="shared" si="2"/>
        <v>6.1145766321218327E-2</v>
      </c>
      <c r="E26">
        <f t="shared" si="3"/>
        <v>3.6694017385370294E-2</v>
      </c>
      <c r="G26" s="21" t="s">
        <v>17</v>
      </c>
    </row>
    <row r="27" spans="2:12" x14ac:dyDescent="0.2">
      <c r="B27" s="3">
        <f t="shared" si="1"/>
        <v>-1.7999999999999985</v>
      </c>
      <c r="C27" s="27">
        <f t="shared" si="0"/>
        <v>-1.7999999999999985</v>
      </c>
      <c r="D27">
        <f t="shared" si="2"/>
        <v>8.3116389653879824E-2</v>
      </c>
      <c r="E27">
        <f t="shared" si="3"/>
        <v>5.1026121567339607E-2</v>
      </c>
    </row>
    <row r="28" spans="2:12" x14ac:dyDescent="0.2">
      <c r="B28" s="3">
        <f t="shared" si="1"/>
        <v>-1.5999999999999985</v>
      </c>
      <c r="C28" s="27">
        <f t="shared" si="0"/>
        <v>-1.5999999999999985</v>
      </c>
      <c r="D28">
        <f t="shared" si="2"/>
        <v>0.11107787729698355</v>
      </c>
      <c r="E28">
        <f t="shared" si="3"/>
        <v>7.0340878628158854E-2</v>
      </c>
    </row>
    <row r="29" spans="2:12" x14ac:dyDescent="0.2">
      <c r="B29" s="3">
        <f t="shared" si="1"/>
        <v>-1.3999999999999986</v>
      </c>
      <c r="C29" s="27">
        <f t="shared" si="0"/>
        <v>-1.3999999999999986</v>
      </c>
      <c r="D29">
        <f t="shared" si="2"/>
        <v>0.14539487566000639</v>
      </c>
      <c r="E29">
        <f t="shared" si="3"/>
        <v>9.5882676097318556E-2</v>
      </c>
    </row>
    <row r="30" spans="2:12" x14ac:dyDescent="0.2">
      <c r="B30" s="3">
        <f t="shared" si="1"/>
        <v>-1.1999999999999986</v>
      </c>
      <c r="C30" s="27">
        <f t="shared" si="0"/>
        <v>-1.1999999999999986</v>
      </c>
      <c r="D30">
        <f t="shared" si="2"/>
        <v>0.18566389362670346</v>
      </c>
      <c r="E30">
        <f t="shared" si="3"/>
        <v>0.12889815036215316</v>
      </c>
      <c r="G30" s="4"/>
    </row>
    <row r="31" spans="2:12" x14ac:dyDescent="0.2">
      <c r="B31" s="3">
        <f t="shared" si="1"/>
        <v>-0.99999999999999867</v>
      </c>
      <c r="C31" s="27">
        <f t="shared" si="0"/>
        <v>-0.99999999999999867</v>
      </c>
      <c r="D31">
        <f t="shared" si="2"/>
        <v>0.230361989229139</v>
      </c>
      <c r="E31">
        <f t="shared" si="3"/>
        <v>0.17044656615103027</v>
      </c>
      <c r="G31" s="4"/>
    </row>
    <row r="32" spans="2:12" x14ac:dyDescent="0.2">
      <c r="B32" s="3">
        <f t="shared" si="1"/>
        <v>-0.79999999999999871</v>
      </c>
      <c r="C32" s="27">
        <f t="shared" si="0"/>
        <v>-0.79999999999999871</v>
      </c>
      <c r="D32">
        <f t="shared" si="2"/>
        <v>0.27662513233825675</v>
      </c>
      <c r="E32">
        <f t="shared" si="3"/>
        <v>0.22115020957077103</v>
      </c>
      <c r="G32" s="4"/>
    </row>
    <row r="33" spans="2:7" x14ac:dyDescent="0.2">
      <c r="B33" s="3">
        <f t="shared" si="1"/>
        <v>-0.59999999999999876</v>
      </c>
      <c r="C33" s="27">
        <f t="shared" si="0"/>
        <v>-0.59999999999999876</v>
      </c>
      <c r="D33">
        <f t="shared" si="2"/>
        <v>0.32032581052912479</v>
      </c>
      <c r="E33">
        <f t="shared" si="3"/>
        <v>0.28092759101456871</v>
      </c>
      <c r="G33" s="4"/>
    </row>
    <row r="34" spans="2:7" x14ac:dyDescent="0.2">
      <c r="B34" s="3">
        <f t="shared" si="1"/>
        <v>-0.39999999999999875</v>
      </c>
      <c r="C34" s="27">
        <f t="shared" si="0"/>
        <v>-0.39999999999999875</v>
      </c>
      <c r="D34">
        <f t="shared" si="2"/>
        <v>0.35657853369790427</v>
      </c>
      <c r="E34">
        <f t="shared" si="3"/>
        <v>0.34878370482956189</v>
      </c>
      <c r="G34" s="4"/>
    </row>
    <row r="35" spans="2:7" x14ac:dyDescent="0.2">
      <c r="B35" s="3">
        <f t="shared" si="1"/>
        <v>-0.19999999999999873</v>
      </c>
      <c r="C35" s="27">
        <f t="shared" si="0"/>
        <v>-0.19999999999999873</v>
      </c>
      <c r="D35">
        <f t="shared" si="2"/>
        <v>0.38065818105444937</v>
      </c>
      <c r="E35">
        <f t="shared" si="3"/>
        <v>0.42274459569017331</v>
      </c>
      <c r="G35" s="4"/>
    </row>
    <row r="36" spans="2:7" x14ac:dyDescent="0.2">
      <c r="B36" s="3">
        <f t="shared" si="1"/>
        <v>1.27675647831893E-15</v>
      </c>
      <c r="C36" s="27">
        <f t="shared" si="0"/>
        <v>1.27675647831893E-15</v>
      </c>
      <c r="D36">
        <f t="shared" si="2"/>
        <v>0.38910838396603115</v>
      </c>
      <c r="E36">
        <f t="shared" si="3"/>
        <v>0.5</v>
      </c>
      <c r="G36" s="4"/>
    </row>
    <row r="37" spans="2:7" x14ac:dyDescent="0.2">
      <c r="B37" s="3">
        <f t="shared" si="1"/>
        <v>0.20000000000000129</v>
      </c>
      <c r="C37" s="27">
        <f t="shared" si="0"/>
        <v>0.20000000000000129</v>
      </c>
      <c r="D37">
        <f t="shared" si="2"/>
        <v>0.38065818105444921</v>
      </c>
      <c r="E37">
        <f t="shared" si="3"/>
        <v>0.57725540430982769</v>
      </c>
    </row>
    <row r="38" spans="2:7" x14ac:dyDescent="0.2">
      <c r="B38" s="3">
        <f t="shared" si="1"/>
        <v>0.4000000000000013</v>
      </c>
      <c r="C38" s="27">
        <f t="shared" si="0"/>
        <v>0.4000000000000013</v>
      </c>
      <c r="D38">
        <f t="shared" si="2"/>
        <v>0.35657853369790382</v>
      </c>
      <c r="E38">
        <f t="shared" si="3"/>
        <v>0.651216295170439</v>
      </c>
    </row>
    <row r="39" spans="2:7" x14ac:dyDescent="0.2">
      <c r="B39" s="3">
        <f t="shared" si="1"/>
        <v>0.60000000000000131</v>
      </c>
      <c r="C39" s="27">
        <f t="shared" si="0"/>
        <v>0.60000000000000131</v>
      </c>
      <c r="D39">
        <f t="shared" si="2"/>
        <v>0.32032581052912429</v>
      </c>
      <c r="E39">
        <f t="shared" si="3"/>
        <v>0.71907240898543212</v>
      </c>
    </row>
    <row r="40" spans="2:7" x14ac:dyDescent="0.2">
      <c r="B40" s="3">
        <f t="shared" si="1"/>
        <v>0.80000000000000138</v>
      </c>
      <c r="C40" s="27">
        <f t="shared" si="0"/>
        <v>0.80000000000000138</v>
      </c>
      <c r="D40">
        <f t="shared" si="2"/>
        <v>0.27662513233825614</v>
      </c>
      <c r="E40">
        <f t="shared" si="3"/>
        <v>0.77884979042922975</v>
      </c>
    </row>
    <row r="41" spans="2:7" x14ac:dyDescent="0.2">
      <c r="B41" s="3">
        <f t="shared" si="1"/>
        <v>1.0000000000000013</v>
      </c>
      <c r="C41" s="27">
        <f t="shared" si="0"/>
        <v>1.0000000000000013</v>
      </c>
      <c r="D41">
        <f t="shared" si="2"/>
        <v>0.23036198922913842</v>
      </c>
      <c r="E41">
        <f t="shared" si="3"/>
        <v>0.8295534338489704</v>
      </c>
    </row>
    <row r="42" spans="2:7" x14ac:dyDescent="0.2">
      <c r="B42" s="3">
        <f t="shared" si="1"/>
        <v>1.2000000000000013</v>
      </c>
      <c r="C42" s="27">
        <f t="shared" si="0"/>
        <v>1.2000000000000013</v>
      </c>
      <c r="D42">
        <f t="shared" si="2"/>
        <v>0.18566389362670294</v>
      </c>
      <c r="E42">
        <f t="shared" si="3"/>
        <v>0.87110184963784731</v>
      </c>
    </row>
    <row r="43" spans="2:7" x14ac:dyDescent="0.2">
      <c r="B43" s="3">
        <f t="shared" si="1"/>
        <v>1.4000000000000012</v>
      </c>
      <c r="C43" s="27">
        <f t="shared" si="0"/>
        <v>1.4000000000000012</v>
      </c>
      <c r="D43">
        <f t="shared" si="2"/>
        <v>0.14539487566000589</v>
      </c>
      <c r="E43">
        <f t="shared" si="3"/>
        <v>0.90411732390268207</v>
      </c>
    </row>
    <row r="44" spans="2:7" x14ac:dyDescent="0.2">
      <c r="B44" s="3">
        <f t="shared" si="1"/>
        <v>1.6000000000000012</v>
      </c>
      <c r="C44" s="27">
        <f t="shared" si="0"/>
        <v>1.6000000000000012</v>
      </c>
      <c r="D44">
        <f t="shared" si="2"/>
        <v>0.11107787729698318</v>
      </c>
      <c r="E44">
        <f t="shared" si="3"/>
        <v>0.92965912137184148</v>
      </c>
    </row>
    <row r="45" spans="2:7" x14ac:dyDescent="0.2">
      <c r="B45" s="3">
        <f t="shared" si="1"/>
        <v>1.8000000000000012</v>
      </c>
      <c r="C45" s="27">
        <f t="shared" si="0"/>
        <v>1.8000000000000012</v>
      </c>
      <c r="D45">
        <f t="shared" si="2"/>
        <v>8.3116389653879449E-2</v>
      </c>
      <c r="E45">
        <f t="shared" si="3"/>
        <v>0.94897387843266057</v>
      </c>
    </row>
    <row r="46" spans="2:7" x14ac:dyDescent="0.2">
      <c r="B46" s="3">
        <f t="shared" si="1"/>
        <v>2.0000000000000013</v>
      </c>
      <c r="C46" s="27">
        <f t="shared" si="0"/>
        <v>2.0000000000000013</v>
      </c>
      <c r="D46">
        <f t="shared" si="2"/>
        <v>6.1145766321218049E-2</v>
      </c>
      <c r="E46">
        <f t="shared" si="3"/>
        <v>0.96330598261462996</v>
      </c>
    </row>
    <row r="47" spans="2:7" x14ac:dyDescent="0.2">
      <c r="B47" s="3">
        <f t="shared" si="1"/>
        <v>2.2000000000000015</v>
      </c>
      <c r="C47" s="27">
        <f t="shared" si="0"/>
        <v>2.2000000000000015</v>
      </c>
      <c r="D47">
        <f t="shared" si="2"/>
        <v>4.4379676614245592E-2</v>
      </c>
      <c r="E47">
        <f t="shared" si="3"/>
        <v>0.97377946577532348</v>
      </c>
    </row>
    <row r="48" spans="2:7" x14ac:dyDescent="0.2">
      <c r="B48" s="3">
        <f t="shared" si="1"/>
        <v>2.4000000000000017</v>
      </c>
      <c r="C48" s="27">
        <f t="shared" si="0"/>
        <v>2.4000000000000017</v>
      </c>
      <c r="D48">
        <f t="shared" si="2"/>
        <v>3.1879493750030498E-2</v>
      </c>
      <c r="E48">
        <f t="shared" si="3"/>
        <v>0.98134217696902148</v>
      </c>
    </row>
    <row r="49" spans="2:5" x14ac:dyDescent="0.2">
      <c r="B49" s="3">
        <f t="shared" si="1"/>
        <v>2.6000000000000019</v>
      </c>
      <c r="C49" s="27">
        <f t="shared" si="0"/>
        <v>2.6000000000000019</v>
      </c>
      <c r="D49">
        <f t="shared" si="2"/>
        <v>2.2728119798464893E-2</v>
      </c>
      <c r="E49">
        <f t="shared" si="3"/>
        <v>0.98675425124295246</v>
      </c>
    </row>
    <row r="50" spans="2:5" x14ac:dyDescent="0.2">
      <c r="B50" s="3">
        <f t="shared" si="1"/>
        <v>2.800000000000002</v>
      </c>
      <c r="C50" s="27">
        <f t="shared" si="0"/>
        <v>2.800000000000002</v>
      </c>
      <c r="D50">
        <f t="shared" si="2"/>
        <v>1.6121257439422072E-2</v>
      </c>
      <c r="E50">
        <f t="shared" si="3"/>
        <v>0.99060272581125375</v>
      </c>
    </row>
    <row r="51" spans="2:5" x14ac:dyDescent="0.2">
      <c r="B51" s="3">
        <f t="shared" si="1"/>
        <v>3.0000000000000022</v>
      </c>
      <c r="C51" s="27">
        <f t="shared" si="0"/>
        <v>3.0000000000000022</v>
      </c>
      <c r="D51">
        <f t="shared" si="2"/>
        <v>1.1400549464542485E-2</v>
      </c>
      <c r="E51">
        <f t="shared" si="3"/>
        <v>0.99332817248871519</v>
      </c>
    </row>
    <row r="52" spans="2:5" x14ac:dyDescent="0.2">
      <c r="B52" s="3">
        <f t="shared" si="1"/>
        <v>3.2000000000000024</v>
      </c>
      <c r="C52" s="27">
        <f t="shared" si="0"/>
        <v>3.2000000000000024</v>
      </c>
      <c r="D52">
        <f t="shared" si="2"/>
        <v>8.0521673723421248E-3</v>
      </c>
      <c r="E52">
        <f t="shared" si="3"/>
        <v>0.99525415210234813</v>
      </c>
    </row>
    <row r="53" spans="2:5" x14ac:dyDescent="0.2">
      <c r="B53" s="3">
        <f t="shared" si="1"/>
        <v>3.4000000000000026</v>
      </c>
      <c r="C53" s="27">
        <f t="shared" si="0"/>
        <v>3.4000000000000026</v>
      </c>
      <c r="D53">
        <f t="shared" si="2"/>
        <v>5.6885611066299045E-3</v>
      </c>
      <c r="E53">
        <f t="shared" si="3"/>
        <v>0.99661446378783103</v>
      </c>
    </row>
    <row r="54" spans="2:5" x14ac:dyDescent="0.2">
      <c r="B54" s="3">
        <f t="shared" si="1"/>
        <v>3.6000000000000028</v>
      </c>
      <c r="C54" s="27">
        <f t="shared" si="0"/>
        <v>3.6000000000000028</v>
      </c>
      <c r="D54">
        <f t="shared" si="2"/>
        <v>4.0246232150294488E-3</v>
      </c>
      <c r="E54">
        <f t="shared" si="3"/>
        <v>0.9975760461585178</v>
      </c>
    </row>
    <row r="55" spans="2:5" x14ac:dyDescent="0.2">
      <c r="B55" s="3">
        <f t="shared" si="1"/>
        <v>3.8000000000000029</v>
      </c>
      <c r="C55" s="27">
        <f t="shared" si="0"/>
        <v>3.8000000000000029</v>
      </c>
      <c r="D55">
        <f t="shared" si="2"/>
        <v>2.8543943946095921E-3</v>
      </c>
      <c r="E55">
        <f t="shared" si="3"/>
        <v>0.99825709673846019</v>
      </c>
    </row>
    <row r="56" spans="2:5" x14ac:dyDescent="0.2">
      <c r="B56" s="3">
        <f t="shared" si="1"/>
        <v>4.0000000000000027</v>
      </c>
      <c r="C56" s="27">
        <f t="shared" si="0"/>
        <v>4.0000000000000027</v>
      </c>
      <c r="D56">
        <f t="shared" si="2"/>
        <v>2.0310339110412067E-3</v>
      </c>
      <c r="E56">
        <f t="shared" si="3"/>
        <v>0.99874083368763167</v>
      </c>
    </row>
    <row r="58" spans="2:5" x14ac:dyDescent="0.2">
      <c r="C58" s="3"/>
    </row>
    <row r="60" spans="2:5" x14ac:dyDescent="0.2">
      <c r="B60" s="2" t="s">
        <v>20</v>
      </c>
      <c r="C60" s="2" t="s">
        <v>2</v>
      </c>
      <c r="D60" s="2" t="s">
        <v>3</v>
      </c>
      <c r="E60" s="2"/>
    </row>
    <row r="61" spans="2:5" x14ac:dyDescent="0.2">
      <c r="B61">
        <f>B16</f>
        <v>-4</v>
      </c>
      <c r="C61" s="3">
        <f>B61*$D$4+$D$3</f>
        <v>-4</v>
      </c>
      <c r="D61">
        <f>_xlfn.T.DIST(C61,$D$2,FALSE)</f>
        <v>2.0310339110412167E-3</v>
      </c>
    </row>
    <row r="62" spans="2:5" x14ac:dyDescent="0.2">
      <c r="C62" s="3">
        <f t="shared" ref="C62:C93" si="4">($H$23-$C$61)/80+C61</f>
        <v>-3.96475</v>
      </c>
      <c r="D62">
        <f t="shared" ref="D62:D125" si="5">_xlfn.T.DIST(C62,$D$2,FALSE)</f>
        <v>2.1560092979350377E-3</v>
      </c>
    </row>
    <row r="63" spans="2:5" x14ac:dyDescent="0.2">
      <c r="C63" s="3">
        <f t="shared" si="4"/>
        <v>-3.9295</v>
      </c>
      <c r="D63">
        <f t="shared" si="5"/>
        <v>2.2889452399103703E-3</v>
      </c>
    </row>
    <row r="64" spans="2:5" x14ac:dyDescent="0.2">
      <c r="C64" s="3">
        <f t="shared" si="4"/>
        <v>-3.89425</v>
      </c>
      <c r="D64">
        <f t="shared" si="5"/>
        <v>2.4303569935842217E-3</v>
      </c>
    </row>
    <row r="65" spans="3:4" x14ac:dyDescent="0.2">
      <c r="C65" s="3">
        <f t="shared" si="4"/>
        <v>-3.859</v>
      </c>
      <c r="D65">
        <f t="shared" si="5"/>
        <v>2.5807928684140817E-3</v>
      </c>
    </row>
    <row r="66" spans="3:4" x14ac:dyDescent="0.2">
      <c r="C66" s="3">
        <f t="shared" si="4"/>
        <v>-3.82375</v>
      </c>
      <c r="D66">
        <f t="shared" si="5"/>
        <v>2.7408362440111004E-3</v>
      </c>
    </row>
    <row r="67" spans="3:4" x14ac:dyDescent="0.2">
      <c r="C67" s="3">
        <f t="shared" si="4"/>
        <v>-3.7885</v>
      </c>
      <c r="D67">
        <f t="shared" si="5"/>
        <v>2.9111076947044654E-3</v>
      </c>
    </row>
    <row r="68" spans="3:4" x14ac:dyDescent="0.2">
      <c r="C68" s="3">
        <f t="shared" si="4"/>
        <v>-3.75325</v>
      </c>
      <c r="D68">
        <f t="shared" si="5"/>
        <v>3.0922672249198875E-3</v>
      </c>
    </row>
    <row r="69" spans="3:4" x14ac:dyDescent="0.2">
      <c r="C69" s="3">
        <f t="shared" si="4"/>
        <v>-3.718</v>
      </c>
      <c r="D69">
        <f t="shared" si="5"/>
        <v>3.2850166187517321E-3</v>
      </c>
    </row>
    <row r="70" spans="3:4" x14ac:dyDescent="0.2">
      <c r="C70" s="3">
        <f t="shared" si="4"/>
        <v>-3.68275</v>
      </c>
      <c r="D70">
        <f t="shared" si="5"/>
        <v>3.4901019068689378E-3</v>
      </c>
    </row>
    <row r="71" spans="3:4" x14ac:dyDescent="0.2">
      <c r="C71" s="3">
        <f t="shared" si="4"/>
        <v>-3.6475</v>
      </c>
      <c r="D71">
        <f t="shared" si="5"/>
        <v>3.7083159535932836E-3</v>
      </c>
    </row>
    <row r="72" spans="3:4" x14ac:dyDescent="0.2">
      <c r="C72" s="3">
        <f t="shared" si="4"/>
        <v>-3.61225</v>
      </c>
      <c r="D72">
        <f t="shared" si="5"/>
        <v>3.94050116661563E-3</v>
      </c>
    </row>
    <row r="73" spans="3:4" x14ac:dyDescent="0.2">
      <c r="C73" s="3">
        <f t="shared" si="4"/>
        <v>-3.577</v>
      </c>
      <c r="D73">
        <f t="shared" si="5"/>
        <v>4.1875523313636316E-3</v>
      </c>
    </row>
    <row r="74" spans="3:4" x14ac:dyDescent="0.2">
      <c r="C74" s="3">
        <f t="shared" si="4"/>
        <v>-3.54175</v>
      </c>
      <c r="D74">
        <f t="shared" si="5"/>
        <v>4.4504195714935779E-3</v>
      </c>
    </row>
    <row r="75" spans="3:4" x14ac:dyDescent="0.2">
      <c r="C75" s="3">
        <f t="shared" si="4"/>
        <v>-3.5065</v>
      </c>
      <c r="D75">
        <f t="shared" si="5"/>
        <v>4.7301114363388144E-3</v>
      </c>
    </row>
    <row r="76" spans="3:4" x14ac:dyDescent="0.2">
      <c r="C76" s="3">
        <f t="shared" si="4"/>
        <v>-3.4712499999999999</v>
      </c>
      <c r="D76">
        <f t="shared" si="5"/>
        <v>5.0276981153978958E-3</v>
      </c>
    </row>
    <row r="77" spans="3:4" x14ac:dyDescent="0.2">
      <c r="C77" s="3">
        <f t="shared" si="4"/>
        <v>-3.4359999999999999</v>
      </c>
      <c r="D77">
        <f t="shared" si="5"/>
        <v>5.3443147790741352E-3</v>
      </c>
    </row>
    <row r="78" spans="3:4" x14ac:dyDescent="0.2">
      <c r="C78" s="3">
        <f t="shared" si="4"/>
        <v>-3.4007499999999999</v>
      </c>
      <c r="D78">
        <f t="shared" si="5"/>
        <v>5.6811650438741458E-3</v>
      </c>
    </row>
    <row r="79" spans="3:4" x14ac:dyDescent="0.2">
      <c r="C79" s="3">
        <f t="shared" si="4"/>
        <v>-3.3654999999999999</v>
      </c>
      <c r="D79">
        <f t="shared" si="5"/>
        <v>6.03952455912118E-3</v>
      </c>
    </row>
    <row r="80" spans="3:4" x14ac:dyDescent="0.2">
      <c r="C80" s="3">
        <f t="shared" si="4"/>
        <v>-3.3302499999999999</v>
      </c>
      <c r="D80">
        <f t="shared" si="5"/>
        <v>6.4207447109277489E-3</v>
      </c>
    </row>
    <row r="81" spans="3:4" x14ac:dyDescent="0.2">
      <c r="C81" s="3">
        <f t="shared" si="4"/>
        <v>-3.2949999999999999</v>
      </c>
      <c r="D81">
        <f t="shared" si="5"/>
        <v>6.8262564376859146E-3</v>
      </c>
    </row>
    <row r="82" spans="3:4" x14ac:dyDescent="0.2">
      <c r="C82" s="3">
        <f t="shared" si="4"/>
        <v>-3.2597499999999999</v>
      </c>
      <c r="D82">
        <f t="shared" si="5"/>
        <v>7.2575741496578245E-3</v>
      </c>
    </row>
    <row r="83" spans="3:4" x14ac:dyDescent="0.2">
      <c r="C83" s="3">
        <f t="shared" si="4"/>
        <v>-3.2244999999999999</v>
      </c>
      <c r="D83">
        <f t="shared" si="5"/>
        <v>7.7162997433691252E-3</v>
      </c>
    </row>
    <row r="84" spans="3:4" x14ac:dyDescent="0.2">
      <c r="C84" s="3">
        <f t="shared" si="4"/>
        <v>-3.1892499999999999</v>
      </c>
      <c r="D84">
        <f t="shared" si="5"/>
        <v>8.2041266994077652E-3</v>
      </c>
    </row>
    <row r="85" spans="3:4" x14ac:dyDescent="0.2">
      <c r="C85" s="3">
        <f t="shared" si="4"/>
        <v>-3.1539999999999999</v>
      </c>
      <c r="D85">
        <f t="shared" si="5"/>
        <v>8.72284424989451E-3</v>
      </c>
    </row>
    <row r="86" spans="3:4" x14ac:dyDescent="0.2">
      <c r="C86" s="3">
        <f t="shared" si="4"/>
        <v>-3.1187499999999999</v>
      </c>
      <c r="D86">
        <f t="shared" si="5"/>
        <v>9.2743415993048802E-3</v>
      </c>
    </row>
    <row r="87" spans="3:4" x14ac:dyDescent="0.2">
      <c r="C87" s="3">
        <f t="shared" si="4"/>
        <v>-3.0834999999999999</v>
      </c>
      <c r="D87">
        <f t="shared" si="5"/>
        <v>9.8606121794685923E-3</v>
      </c>
    </row>
    <row r="88" spans="3:4" x14ac:dyDescent="0.2">
      <c r="C88" s="3">
        <f t="shared" si="4"/>
        <v>-3.0482499999999999</v>
      </c>
      <c r="D88">
        <f t="shared" si="5"/>
        <v>1.0483757916439043E-2</v>
      </c>
    </row>
    <row r="89" spans="3:4" x14ac:dyDescent="0.2">
      <c r="C89" s="3">
        <f t="shared" si="4"/>
        <v>-3.0129999999999999</v>
      </c>
      <c r="D89">
        <f t="shared" si="5"/>
        <v>1.1145993483496949E-2</v>
      </c>
    </row>
    <row r="90" spans="3:4" x14ac:dyDescent="0.2">
      <c r="C90" s="3">
        <f t="shared" si="4"/>
        <v>-2.9777499999999999</v>
      </c>
      <c r="D90">
        <f t="shared" si="5"/>
        <v>1.1849650510818467E-2</v>
      </c>
    </row>
    <row r="91" spans="3:4" x14ac:dyDescent="0.2">
      <c r="C91" s="3">
        <f t="shared" si="4"/>
        <v>-2.9424999999999999</v>
      </c>
      <c r="D91">
        <f t="shared" si="5"/>
        <v>1.2597181718287772E-2</v>
      </c>
    </row>
    <row r="92" spans="3:4" x14ac:dyDescent="0.2">
      <c r="C92" s="3">
        <f t="shared" si="4"/>
        <v>-2.9072499999999999</v>
      </c>
      <c r="D92">
        <f t="shared" si="5"/>
        <v>1.3391164933560223E-2</v>
      </c>
    </row>
    <row r="93" spans="3:4" x14ac:dyDescent="0.2">
      <c r="C93" s="3">
        <f t="shared" si="4"/>
        <v>-2.8719999999999999</v>
      </c>
      <c r="D93">
        <f t="shared" si="5"/>
        <v>1.4234306952780384E-2</v>
      </c>
    </row>
    <row r="94" spans="3:4" x14ac:dyDescent="0.2">
      <c r="C94" s="3">
        <f t="shared" ref="C94:C125" si="6">($H$23-$C$61)/80+C93</f>
        <v>-2.8367499999999999</v>
      </c>
      <c r="D94">
        <f t="shared" si="5"/>
        <v>1.5129447196328034E-2</v>
      </c>
    </row>
    <row r="95" spans="3:4" x14ac:dyDescent="0.2">
      <c r="C95" s="3">
        <f t="shared" si="6"/>
        <v>-2.8014999999999999</v>
      </c>
      <c r="D95">
        <f t="shared" si="5"/>
        <v>1.6079561106609942E-2</v>
      </c>
    </row>
    <row r="96" spans="3:4" x14ac:dyDescent="0.2">
      <c r="C96" s="3">
        <f t="shared" si="6"/>
        <v>-2.7662499999999999</v>
      </c>
      <c r="D96">
        <f t="shared" si="5"/>
        <v>1.7087763229243685E-2</v>
      </c>
    </row>
    <row r="97" spans="3:4" x14ac:dyDescent="0.2">
      <c r="C97" s="3">
        <f t="shared" si="6"/>
        <v>-2.7309999999999999</v>
      </c>
      <c r="D97">
        <f t="shared" si="5"/>
        <v>1.8157309913008117E-2</v>
      </c>
    </row>
    <row r="98" spans="3:4" x14ac:dyDescent="0.2">
      <c r="C98" s="3">
        <f t="shared" si="6"/>
        <v>-2.6957499999999999</v>
      </c>
      <c r="D98">
        <f t="shared" si="5"/>
        <v>1.9291601557687613E-2</v>
      </c>
    </row>
    <row r="99" spans="3:4" x14ac:dyDescent="0.2">
      <c r="C99" s="3">
        <f t="shared" si="6"/>
        <v>-2.6604999999999999</v>
      </c>
      <c r="D99">
        <f t="shared" si="5"/>
        <v>2.0494184332442725E-2</v>
      </c>
    </row>
    <row r="100" spans="3:4" x14ac:dyDescent="0.2">
      <c r="C100" s="3">
        <f t="shared" si="6"/>
        <v>-2.6252499999999999</v>
      </c>
      <c r="D100">
        <f t="shared" si="5"/>
        <v>2.1768751280642335E-2</v>
      </c>
    </row>
    <row r="101" spans="3:4" x14ac:dyDescent="0.2">
      <c r="C101" s="3">
        <f t="shared" si="6"/>
        <v>-2.59</v>
      </c>
      <c r="D101">
        <f t="shared" si="5"/>
        <v>2.3119142720241358E-2</v>
      </c>
    </row>
    <row r="102" spans="3:4" x14ac:dyDescent="0.2">
      <c r="C102" s="3">
        <f t="shared" si="6"/>
        <v>-2.5547499999999999</v>
      </c>
      <c r="D102">
        <f t="shared" si="5"/>
        <v>2.4549345841849302E-2</v>
      </c>
    </row>
    <row r="103" spans="3:4" x14ac:dyDescent="0.2">
      <c r="C103" s="3">
        <f t="shared" si="6"/>
        <v>-2.5194999999999999</v>
      </c>
      <c r="D103">
        <f t="shared" si="5"/>
        <v>2.6063493399683176E-2</v>
      </c>
    </row>
    <row r="104" spans="3:4" x14ac:dyDescent="0.2">
      <c r="C104" s="3">
        <f t="shared" si="6"/>
        <v>-2.4842499999999998</v>
      </c>
      <c r="D104">
        <f t="shared" si="5"/>
        <v>2.7665861383728365E-2</v>
      </c>
    </row>
    <row r="105" spans="3:4" x14ac:dyDescent="0.2">
      <c r="C105" s="3">
        <f t="shared" si="6"/>
        <v>-2.4489999999999998</v>
      </c>
      <c r="D105">
        <f t="shared" si="5"/>
        <v>2.9360865554746658E-2</v>
      </c>
    </row>
    <row r="106" spans="3:4" x14ac:dyDescent="0.2">
      <c r="C106" s="3">
        <f t="shared" si="6"/>
        <v>-2.4137499999999998</v>
      </c>
      <c r="D106">
        <f t="shared" si="5"/>
        <v>3.1153056717398982E-2</v>
      </c>
    </row>
    <row r="107" spans="3:4" x14ac:dyDescent="0.2">
      <c r="C107" s="3">
        <f t="shared" si="6"/>
        <v>-2.3784999999999998</v>
      </c>
      <c r="D107">
        <f t="shared" si="5"/>
        <v>3.304711460083129E-2</v>
      </c>
    </row>
    <row r="108" spans="3:4" x14ac:dyDescent="0.2">
      <c r="C108" s="3">
        <f t="shared" si="6"/>
        <v>-2.3432499999999998</v>
      </c>
      <c r="D108">
        <f t="shared" si="5"/>
        <v>3.5047840210766762E-2</v>
      </c>
    </row>
    <row r="109" spans="3:4" x14ac:dyDescent="0.2">
      <c r="C109" s="3">
        <f t="shared" si="6"/>
        <v>-2.3079999999999998</v>
      </c>
      <c r="D109">
        <f t="shared" si="5"/>
        <v>3.7160146512635092E-2</v>
      </c>
    </row>
    <row r="110" spans="3:4" x14ac:dyDescent="0.2">
      <c r="C110" s="3">
        <f t="shared" si="6"/>
        <v>-2.2727499999999998</v>
      </c>
      <c r="D110">
        <f t="shared" si="5"/>
        <v>3.9389047301750468E-2</v>
      </c>
    </row>
    <row r="111" spans="3:4" x14ac:dyDescent="0.2">
      <c r="C111" s="3">
        <f t="shared" si="6"/>
        <v>-2.2374999999999998</v>
      </c>
      <c r="D111">
        <f t="shared" si="5"/>
        <v>4.1739644114239381E-2</v>
      </c>
    </row>
    <row r="112" spans="3:4" x14ac:dyDescent="0.2">
      <c r="C112" s="3">
        <f t="shared" si="6"/>
        <v>-2.2022499999999998</v>
      </c>
      <c r="D112">
        <f t="shared" si="5"/>
        <v>4.4217111031557503E-2</v>
      </c>
    </row>
    <row r="113" spans="3:4" x14ac:dyDescent="0.2">
      <c r="C113" s="3">
        <f t="shared" si="6"/>
        <v>-2.1669999999999998</v>
      </c>
      <c r="D113">
        <f t="shared" si="5"/>
        <v>4.6826677232274391E-2</v>
      </c>
    </row>
    <row r="114" spans="3:4" x14ac:dyDescent="0.2">
      <c r="C114" s="3">
        <f t="shared" si="6"/>
        <v>-2.1317499999999998</v>
      </c>
      <c r="D114">
        <f t="shared" si="5"/>
        <v>4.9573607147614634E-2</v>
      </c>
    </row>
    <row r="115" spans="3:4" x14ac:dyDescent="0.2">
      <c r="C115" s="3">
        <f t="shared" si="6"/>
        <v>-2.0964999999999998</v>
      </c>
      <c r="D115">
        <f t="shared" si="5"/>
        <v>5.2463178082312774E-2</v>
      </c>
    </row>
    <row r="116" spans="3:4" x14ac:dyDescent="0.2">
      <c r="C116" s="3">
        <f t="shared" si="6"/>
        <v>-2.0612499999999998</v>
      </c>
      <c r="D116">
        <f t="shared" si="5"/>
        <v>5.5500655169951708E-2</v>
      </c>
    </row>
    <row r="117" spans="3:4" x14ac:dyDescent="0.2">
      <c r="C117" s="3">
        <f t="shared" si="6"/>
        <v>-2.0259999999999998</v>
      </c>
      <c r="D117">
        <f t="shared" si="5"/>
        <v>5.8691263542419277E-2</v>
      </c>
    </row>
    <row r="118" spans="3:4" x14ac:dyDescent="0.2">
      <c r="C118" s="3">
        <f t="shared" si="6"/>
        <v>-1.9907499999999998</v>
      </c>
      <c r="D118">
        <f t="shared" si="5"/>
        <v>6.2040157606726494E-2</v>
      </c>
    </row>
    <row r="119" spans="3:4" x14ac:dyDescent="0.2">
      <c r="C119" s="3">
        <f t="shared" si="6"/>
        <v>-1.9554999999999998</v>
      </c>
      <c r="D119">
        <f t="shared" si="5"/>
        <v>6.5552387339483181E-2</v>
      </c>
    </row>
    <row r="120" spans="3:4" x14ac:dyDescent="0.2">
      <c r="C120" s="3">
        <f t="shared" si="6"/>
        <v>-1.9202499999999998</v>
      </c>
      <c r="D120">
        <f t="shared" si="5"/>
        <v>6.9232861530099471E-2</v>
      </c>
    </row>
    <row r="121" spans="3:4" x14ac:dyDescent="0.2">
      <c r="C121" s="3">
        <f t="shared" si="6"/>
        <v>-1.8849999999999998</v>
      </c>
      <c r="D121">
        <f t="shared" si="5"/>
        <v>7.3086307928535002E-2</v>
      </c>
    </row>
    <row r="122" spans="3:4" x14ac:dyDescent="0.2">
      <c r="C122" s="3">
        <f t="shared" si="6"/>
        <v>-1.8497499999999998</v>
      </c>
      <c r="D122">
        <f t="shared" si="5"/>
        <v>7.7117230282381891E-2</v>
      </c>
    </row>
    <row r="123" spans="3:4" x14ac:dyDescent="0.2">
      <c r="C123" s="3">
        <f t="shared" si="6"/>
        <v>-1.8144999999999998</v>
      </c>
      <c r="D123">
        <f t="shared" si="5"/>
        <v>8.1329862281420556E-2</v>
      </c>
    </row>
    <row r="124" spans="3:4" x14ac:dyDescent="0.2">
      <c r="C124" s="3">
        <f t="shared" si="6"/>
        <v>-1.7792499999999998</v>
      </c>
      <c r="D124">
        <f t="shared" si="5"/>
        <v>8.5728118465674311E-2</v>
      </c>
    </row>
    <row r="125" spans="3:4" x14ac:dyDescent="0.2">
      <c r="C125" s="3">
        <f t="shared" si="6"/>
        <v>-1.7439999999999998</v>
      </c>
      <c r="D125">
        <f t="shared" si="5"/>
        <v>9.0315542195459883E-2</v>
      </c>
    </row>
    <row r="126" spans="3:4" x14ac:dyDescent="0.2">
      <c r="C126" s="3">
        <f t="shared" ref="C126:C141" si="7">($H$23-$C$61)/80+C125</f>
        <v>-1.7087499999999998</v>
      </c>
      <c r="D126">
        <f t="shared" ref="D126:D141" si="8">_xlfn.T.DIST(C126,$D$2,FALSE)</f>
        <v>9.5095250828985359E-2</v>
      </c>
    </row>
    <row r="127" spans="3:4" x14ac:dyDescent="0.2">
      <c r="C127" s="3">
        <f t="shared" si="7"/>
        <v>-1.6734999999999998</v>
      </c>
      <c r="D127">
        <f t="shared" si="8"/>
        <v>0.10006987830457142</v>
      </c>
    </row>
    <row r="128" spans="3:4" x14ac:dyDescent="0.2">
      <c r="C128" s="3">
        <f t="shared" si="7"/>
        <v>-1.6382499999999998</v>
      </c>
      <c r="D128">
        <f t="shared" si="8"/>
        <v>0.10524151538035512</v>
      </c>
    </row>
    <row r="129" spans="3:4" x14ac:dyDescent="0.2">
      <c r="C129" s="3">
        <f t="shared" si="7"/>
        <v>-1.6029999999999998</v>
      </c>
      <c r="D129">
        <f t="shared" si="8"/>
        <v>0.11061164784404225</v>
      </c>
    </row>
    <row r="130" spans="3:4" x14ac:dyDescent="0.2">
      <c r="C130" s="3">
        <f t="shared" si="7"/>
        <v>-1.5677499999999998</v>
      </c>
      <c r="D130">
        <f t="shared" si="8"/>
        <v>0.11618109306844313</v>
      </c>
    </row>
    <row r="131" spans="3:4" x14ac:dyDescent="0.2">
      <c r="C131" s="3">
        <f t="shared" si="7"/>
        <v>-1.5324999999999998</v>
      </c>
      <c r="D131">
        <f t="shared" si="8"/>
        <v>0.12194993535454245</v>
      </c>
    </row>
    <row r="132" spans="3:4" x14ac:dyDescent="0.2">
      <c r="C132" s="3">
        <f t="shared" si="7"/>
        <v>-1.4972499999999997</v>
      </c>
      <c r="D132">
        <f t="shared" si="8"/>
        <v>0.1279174605719583</v>
      </c>
    </row>
    <row r="133" spans="3:4" x14ac:dyDescent="0.2">
      <c r="C133" s="3">
        <f t="shared" si="7"/>
        <v>-1.4619999999999997</v>
      </c>
      <c r="D133">
        <f t="shared" si="8"/>
        <v>0.13408209067591514</v>
      </c>
    </row>
    <row r="134" spans="3:4" x14ac:dyDescent="0.2">
      <c r="C134" s="3">
        <f t="shared" si="7"/>
        <v>-1.4267499999999997</v>
      </c>
      <c r="D134">
        <f t="shared" si="8"/>
        <v>0.14044131874920446</v>
      </c>
    </row>
    <row r="135" spans="3:4" x14ac:dyDescent="0.2">
      <c r="C135" s="3">
        <f t="shared" si="7"/>
        <v>-1.3914999999999997</v>
      </c>
      <c r="D135">
        <f t="shared" si="8"/>
        <v>0.1469916452857894</v>
      </c>
    </row>
    <row r="136" spans="3:4" x14ac:dyDescent="0.2">
      <c r="C136" s="3">
        <f t="shared" si="7"/>
        <v>-1.3562499999999997</v>
      </c>
      <c r="D136">
        <f t="shared" si="8"/>
        <v>0.15372851649832001</v>
      </c>
    </row>
    <row r="137" spans="3:4" x14ac:dyDescent="0.2">
      <c r="C137" s="3">
        <f t="shared" si="7"/>
        <v>-1.3209999999999997</v>
      </c>
      <c r="D137">
        <f t="shared" si="8"/>
        <v>0.16064626549331598</v>
      </c>
    </row>
    <row r="138" spans="3:4" x14ac:dyDescent="0.2">
      <c r="C138" s="3">
        <f t="shared" si="7"/>
        <v>-1.2857499999999997</v>
      </c>
      <c r="D138">
        <f t="shared" si="8"/>
        <v>0.16773805721345794</v>
      </c>
    </row>
    <row r="139" spans="3:4" x14ac:dyDescent="0.2">
      <c r="C139" s="3">
        <f t="shared" si="7"/>
        <v>-1.2504999999999997</v>
      </c>
      <c r="D139">
        <f t="shared" si="8"/>
        <v>0.17499583809452696</v>
      </c>
    </row>
    <row r="140" spans="3:4" x14ac:dyDescent="0.2">
      <c r="C140" s="3">
        <f t="shared" si="7"/>
        <v>-1.2152499999999997</v>
      </c>
      <c r="D140">
        <f t="shared" si="8"/>
        <v>0.18241029142317583</v>
      </c>
    </row>
    <row r="141" spans="3:4" x14ac:dyDescent="0.2">
      <c r="C141" s="3">
        <f t="shared" si="7"/>
        <v>-1.1799999999999997</v>
      </c>
      <c r="D141">
        <f t="shared" si="8"/>
        <v>0.18997079940900119</v>
      </c>
    </row>
  </sheetData>
  <phoneticPr fontId="0" type="noConversion"/>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9" r:id="rId4" name="Scroll Bar 105">
              <controlPr defaultSize="0" autoPict="0">
                <anchor moveWithCells="1">
                  <from>
                    <xdr:col>6</xdr:col>
                    <xdr:colOff>95250</xdr:colOff>
                    <xdr:row>26</xdr:row>
                    <xdr:rowOff>85725</xdr:rowOff>
                  </from>
                  <to>
                    <xdr:col>9</xdr:col>
                    <xdr:colOff>647700</xdr:colOff>
                    <xdr:row>27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workbookViewId="0">
      <selection activeCell="G3" sqref="G3"/>
    </sheetView>
  </sheetViews>
  <sheetFormatPr defaultRowHeight="12.75" x14ac:dyDescent="0.2"/>
  <cols>
    <col min="1" max="7" width="9" style="26"/>
    <col min="8" max="8" width="8.375" style="26" customWidth="1"/>
    <col min="9" max="16384" width="9" style="26"/>
  </cols>
  <sheetData>
    <row r="2" spans="2:11" x14ac:dyDescent="0.2">
      <c r="C2" s="1" t="s">
        <v>21</v>
      </c>
      <c r="D2">
        <v>10</v>
      </c>
    </row>
    <row r="3" spans="2:11" x14ac:dyDescent="0.2">
      <c r="C3" s="41" t="s">
        <v>0</v>
      </c>
      <c r="D3" s="38">
        <v>0</v>
      </c>
      <c r="G3" s="7" t="s">
        <v>29</v>
      </c>
      <c r="H3" s="33"/>
      <c r="I3" s="33"/>
      <c r="J3" s="33"/>
      <c r="K3" s="33"/>
    </row>
    <row r="4" spans="2:11" x14ac:dyDescent="0.2">
      <c r="C4" s="41" t="s">
        <v>1</v>
      </c>
      <c r="D4" s="38">
        <v>1</v>
      </c>
      <c r="G4" s="49" t="s">
        <v>26</v>
      </c>
    </row>
    <row r="5" spans="2:11" x14ac:dyDescent="0.2">
      <c r="G5">
        <f ca="1">_xlfn.T.INV(RAND(),$D$2)</f>
        <v>-1.6752042933291529</v>
      </c>
    </row>
    <row r="6" spans="2:11" x14ac:dyDescent="0.2">
      <c r="B6" s="40" t="s">
        <v>4</v>
      </c>
    </row>
    <row r="7" spans="2:11" ht="14.25" x14ac:dyDescent="0.25">
      <c r="B7" s="39" t="s">
        <v>19</v>
      </c>
      <c r="C7" s="48">
        <v>-4</v>
      </c>
    </row>
    <row r="8" spans="2:11" ht="14.25" x14ac:dyDescent="0.25">
      <c r="B8" s="39" t="s">
        <v>25</v>
      </c>
      <c r="C8" s="48">
        <v>4</v>
      </c>
    </row>
    <row r="11" spans="2:11" x14ac:dyDescent="0.2">
      <c r="G11" s="37"/>
      <c r="H11" s="5"/>
    </row>
    <row r="12" spans="2:11" x14ac:dyDescent="0.2">
      <c r="G12" s="36"/>
      <c r="H12" s="5"/>
    </row>
    <row r="13" spans="2:11" x14ac:dyDescent="0.2">
      <c r="G13" s="35"/>
      <c r="H13" s="5"/>
    </row>
    <row r="15" spans="2:11" x14ac:dyDescent="0.2">
      <c r="B15" s="28" t="s">
        <v>20</v>
      </c>
      <c r="C15" s="28" t="s">
        <v>2</v>
      </c>
      <c r="D15" s="28" t="s">
        <v>3</v>
      </c>
      <c r="E15" s="28" t="s">
        <v>5</v>
      </c>
      <c r="G15" s="26" t="str">
        <f>"Given df = "&amp;$D$2&amp;" and a = "&amp;$J$23&amp;","</f>
        <v>Given df = 10 and a = 2.08,</v>
      </c>
    </row>
    <row r="16" spans="2:11" x14ac:dyDescent="0.2">
      <c r="B16" s="27">
        <f>C7</f>
        <v>-4</v>
      </c>
      <c r="C16" s="27">
        <f t="shared" ref="C16:C56" si="0">B16*$D$4+$D$3</f>
        <v>-4</v>
      </c>
      <c r="D16">
        <f t="shared" ref="D16:D56" si="1">_xlfn.T.DIST(C16,$D$2,)</f>
        <v>2.0310339110412167E-3</v>
      </c>
      <c r="E16">
        <f t="shared" ref="E16:E56" si="2">_xlfn.T.DIST(C16,$D$2,TRUE)</f>
        <v>1.2591663123683464E-3</v>
      </c>
      <c r="G16" s="26" t="str">
        <f>"P(t &gt; a) = P(t &gt; "&amp;J$23&amp;") = "&amp;I$24&amp;"%"</f>
        <v>P(t &gt; a) = P(t &gt; 2.08) = 3.21%</v>
      </c>
    </row>
    <row r="17" spans="2:12" x14ac:dyDescent="0.2">
      <c r="B17" s="27">
        <f t="shared" ref="B17:B56" si="3">($C$8-$C$7)/40+B16</f>
        <v>-3.8</v>
      </c>
      <c r="C17" s="27">
        <f t="shared" si="0"/>
        <v>-3.8</v>
      </c>
      <c r="D17">
        <f t="shared" si="1"/>
        <v>2.854394394609606E-3</v>
      </c>
      <c r="E17">
        <f t="shared" si="2"/>
        <v>1.7429032615398233E-3</v>
      </c>
    </row>
    <row r="18" spans="2:12" x14ac:dyDescent="0.2">
      <c r="B18" s="27">
        <f t="shared" si="3"/>
        <v>-3.5999999999999996</v>
      </c>
      <c r="C18" s="27">
        <f t="shared" si="0"/>
        <v>-3.5999999999999996</v>
      </c>
      <c r="D18">
        <f t="shared" si="1"/>
        <v>4.0246232150294723E-3</v>
      </c>
      <c r="E18">
        <f t="shared" si="2"/>
        <v>2.4239538414822484E-3</v>
      </c>
    </row>
    <row r="19" spans="2:12" x14ac:dyDescent="0.2">
      <c r="B19" s="27">
        <f t="shared" si="3"/>
        <v>-3.3999999999999995</v>
      </c>
      <c r="C19" s="27">
        <f t="shared" si="0"/>
        <v>-3.3999999999999995</v>
      </c>
      <c r="D19">
        <f t="shared" si="1"/>
        <v>5.6885611066299349E-3</v>
      </c>
      <c r="E19">
        <f t="shared" si="2"/>
        <v>3.3855362121689822E-3</v>
      </c>
    </row>
    <row r="20" spans="2:12" x14ac:dyDescent="0.2">
      <c r="B20" s="27">
        <f t="shared" si="3"/>
        <v>-3.1999999999999993</v>
      </c>
      <c r="C20" s="27">
        <f t="shared" si="0"/>
        <v>-3.1999999999999993</v>
      </c>
      <c r="D20">
        <f t="shared" si="1"/>
        <v>8.0521673723421769E-3</v>
      </c>
      <c r="E20">
        <f t="shared" si="2"/>
        <v>4.7458478976519355E-3</v>
      </c>
      <c r="G20" s="34" t="s">
        <v>13</v>
      </c>
      <c r="H20" s="33"/>
      <c r="I20" s="33"/>
      <c r="J20" s="33"/>
      <c r="K20" s="33"/>
      <c r="L20" s="33"/>
    </row>
    <row r="21" spans="2:12" x14ac:dyDescent="0.2">
      <c r="B21" s="27">
        <f t="shared" si="3"/>
        <v>-2.9999999999999991</v>
      </c>
      <c r="C21" s="27">
        <f t="shared" si="0"/>
        <v>-2.9999999999999991</v>
      </c>
      <c r="D21">
        <f t="shared" si="1"/>
        <v>1.1400549464542541E-2</v>
      </c>
      <c r="E21">
        <f t="shared" si="2"/>
        <v>6.6718275112848027E-3</v>
      </c>
    </row>
    <row r="22" spans="2:12" x14ac:dyDescent="0.2">
      <c r="B22" s="27">
        <f t="shared" si="3"/>
        <v>-2.7999999999999989</v>
      </c>
      <c r="C22" s="27">
        <f t="shared" si="0"/>
        <v>-2.7999999999999989</v>
      </c>
      <c r="D22">
        <f t="shared" si="1"/>
        <v>1.6121257439422162E-2</v>
      </c>
      <c r="E22">
        <f t="shared" si="2"/>
        <v>9.3972741887463525E-3</v>
      </c>
      <c r="G22" s="32" t="s">
        <v>20</v>
      </c>
      <c r="H22" s="43">
        <f>C7+I22/800*(C8-C7)</f>
        <v>2.08</v>
      </c>
      <c r="I22" s="26">
        <v>608</v>
      </c>
    </row>
    <row r="23" spans="2:12" x14ac:dyDescent="0.2">
      <c r="B23" s="27">
        <f t="shared" si="3"/>
        <v>-2.5999999999999988</v>
      </c>
      <c r="C23" s="27">
        <f t="shared" si="0"/>
        <v>-2.5999999999999988</v>
      </c>
      <c r="D23">
        <f t="shared" si="1"/>
        <v>2.2728119798465014E-2</v>
      </c>
      <c r="E23">
        <f t="shared" si="2"/>
        <v>1.3245748757047581E-2</v>
      </c>
      <c r="G23" s="32" t="s">
        <v>2</v>
      </c>
      <c r="H23" s="31">
        <f>H22*$D$4+$D$3</f>
        <v>2.08</v>
      </c>
      <c r="J23" s="26">
        <f>ROUND($H$23,2)</f>
        <v>2.08</v>
      </c>
    </row>
    <row r="24" spans="2:12" ht="15" x14ac:dyDescent="0.25">
      <c r="B24" s="27">
        <f t="shared" si="3"/>
        <v>-2.3999999999999986</v>
      </c>
      <c r="C24" s="27">
        <f t="shared" si="0"/>
        <v>-2.3999999999999986</v>
      </c>
      <c r="D24">
        <f t="shared" si="1"/>
        <v>3.1879493750030637E-2</v>
      </c>
      <c r="E24">
        <f t="shared" si="2"/>
        <v>1.8657823030978599E-2</v>
      </c>
      <c r="G24" s="30" t="s">
        <v>27</v>
      </c>
      <c r="H24" s="45">
        <f>1-_xlfn.T.DIST(H23,$D$2,TRUE)</f>
        <v>3.2098902084177094E-2</v>
      </c>
      <c r="I24" s="47">
        <f>ROUND(H24,4)*100</f>
        <v>3.2099999999999995</v>
      </c>
    </row>
    <row r="25" spans="2:12" x14ac:dyDescent="0.2">
      <c r="B25" s="27">
        <f t="shared" si="3"/>
        <v>-2.1999999999999984</v>
      </c>
      <c r="C25" s="27">
        <f t="shared" si="0"/>
        <v>-2.1999999999999984</v>
      </c>
      <c r="D25">
        <f t="shared" si="1"/>
        <v>4.4379676614245848E-2</v>
      </c>
      <c r="E25">
        <f t="shared" si="2"/>
        <v>2.6220534224676649E-2</v>
      </c>
    </row>
    <row r="26" spans="2:12" x14ac:dyDescent="0.2">
      <c r="B26" s="27">
        <f t="shared" si="3"/>
        <v>-1.9999999999999984</v>
      </c>
      <c r="C26" s="27">
        <f t="shared" si="0"/>
        <v>-1.9999999999999984</v>
      </c>
      <c r="D26">
        <f t="shared" si="1"/>
        <v>6.1145766321218327E-2</v>
      </c>
      <c r="E26">
        <f t="shared" si="2"/>
        <v>3.6694017385370294E-2</v>
      </c>
      <c r="G26" s="26" t="s">
        <v>14</v>
      </c>
    </row>
    <row r="27" spans="2:12" x14ac:dyDescent="0.2">
      <c r="B27" s="27">
        <f t="shared" si="3"/>
        <v>-1.7999999999999985</v>
      </c>
      <c r="C27" s="27">
        <f t="shared" si="0"/>
        <v>-1.7999999999999985</v>
      </c>
      <c r="D27">
        <f t="shared" si="1"/>
        <v>8.3116389653879824E-2</v>
      </c>
      <c r="E27">
        <f t="shared" si="2"/>
        <v>5.1026121567339607E-2</v>
      </c>
    </row>
    <row r="28" spans="2:12" x14ac:dyDescent="0.2">
      <c r="B28" s="27">
        <f t="shared" si="3"/>
        <v>-1.5999999999999985</v>
      </c>
      <c r="C28" s="27">
        <f t="shared" si="0"/>
        <v>-1.5999999999999985</v>
      </c>
      <c r="D28">
        <f t="shared" si="1"/>
        <v>0.11107787729698355</v>
      </c>
      <c r="E28">
        <f t="shared" si="2"/>
        <v>7.0340878628158854E-2</v>
      </c>
    </row>
    <row r="29" spans="2:12" x14ac:dyDescent="0.2">
      <c r="B29" s="27">
        <f t="shared" si="3"/>
        <v>-1.3999999999999986</v>
      </c>
      <c r="C29" s="27">
        <f t="shared" si="0"/>
        <v>-1.3999999999999986</v>
      </c>
      <c r="D29">
        <f t="shared" si="1"/>
        <v>0.14539487566000639</v>
      </c>
      <c r="E29">
        <f t="shared" si="2"/>
        <v>9.5882676097318556E-2</v>
      </c>
    </row>
    <row r="30" spans="2:12" x14ac:dyDescent="0.2">
      <c r="B30" s="27">
        <f t="shared" si="3"/>
        <v>-1.1999999999999986</v>
      </c>
      <c r="C30" s="27">
        <f t="shared" si="0"/>
        <v>-1.1999999999999986</v>
      </c>
      <c r="D30">
        <f t="shared" si="1"/>
        <v>0.18566389362670346</v>
      </c>
      <c r="E30">
        <f t="shared" si="2"/>
        <v>0.12889815036215316</v>
      </c>
      <c r="G30" s="29"/>
    </row>
    <row r="31" spans="2:12" x14ac:dyDescent="0.2">
      <c r="B31" s="27">
        <f t="shared" si="3"/>
        <v>-0.99999999999999867</v>
      </c>
      <c r="C31" s="27">
        <f t="shared" si="0"/>
        <v>-0.99999999999999867</v>
      </c>
      <c r="D31">
        <f t="shared" si="1"/>
        <v>0.230361989229139</v>
      </c>
      <c r="E31">
        <f t="shared" si="2"/>
        <v>0.17044656615103027</v>
      </c>
      <c r="G31" s="29"/>
    </row>
    <row r="32" spans="2:12" x14ac:dyDescent="0.2">
      <c r="B32" s="27">
        <f t="shared" si="3"/>
        <v>-0.79999999999999871</v>
      </c>
      <c r="C32" s="27">
        <f t="shared" si="0"/>
        <v>-0.79999999999999871</v>
      </c>
      <c r="D32">
        <f t="shared" si="1"/>
        <v>0.27662513233825675</v>
      </c>
      <c r="E32">
        <f t="shared" si="2"/>
        <v>0.22115020957077103</v>
      </c>
      <c r="G32" s="29"/>
    </row>
    <row r="33" spans="2:7" x14ac:dyDescent="0.2">
      <c r="B33" s="27">
        <f t="shared" si="3"/>
        <v>-0.59999999999999876</v>
      </c>
      <c r="C33" s="27">
        <f t="shared" si="0"/>
        <v>-0.59999999999999876</v>
      </c>
      <c r="D33">
        <f t="shared" si="1"/>
        <v>0.32032581052912479</v>
      </c>
      <c r="E33">
        <f t="shared" si="2"/>
        <v>0.28092759101456871</v>
      </c>
      <c r="G33" s="29"/>
    </row>
    <row r="34" spans="2:7" x14ac:dyDescent="0.2">
      <c r="B34" s="27">
        <f t="shared" si="3"/>
        <v>-0.39999999999999875</v>
      </c>
      <c r="C34" s="27">
        <f t="shared" si="0"/>
        <v>-0.39999999999999875</v>
      </c>
      <c r="D34">
        <f t="shared" si="1"/>
        <v>0.35657853369790427</v>
      </c>
      <c r="E34">
        <f t="shared" si="2"/>
        <v>0.34878370482956189</v>
      </c>
      <c r="G34" s="29"/>
    </row>
    <row r="35" spans="2:7" x14ac:dyDescent="0.2">
      <c r="B35" s="27">
        <f t="shared" si="3"/>
        <v>-0.19999999999999873</v>
      </c>
      <c r="C35" s="27">
        <f t="shared" si="0"/>
        <v>-0.19999999999999873</v>
      </c>
      <c r="D35">
        <f t="shared" si="1"/>
        <v>0.38065818105444937</v>
      </c>
      <c r="E35">
        <f t="shared" si="2"/>
        <v>0.42274459569017331</v>
      </c>
      <c r="G35" s="29"/>
    </row>
    <row r="36" spans="2:7" x14ac:dyDescent="0.2">
      <c r="B36" s="27">
        <f t="shared" si="3"/>
        <v>1.27675647831893E-15</v>
      </c>
      <c r="C36" s="27">
        <f t="shared" si="0"/>
        <v>1.27675647831893E-15</v>
      </c>
      <c r="D36">
        <f t="shared" si="1"/>
        <v>0.38910838396603115</v>
      </c>
      <c r="E36">
        <f t="shared" si="2"/>
        <v>0.5</v>
      </c>
      <c r="G36" s="29"/>
    </row>
    <row r="37" spans="2:7" x14ac:dyDescent="0.2">
      <c r="B37" s="27">
        <f t="shared" si="3"/>
        <v>0.20000000000000129</v>
      </c>
      <c r="C37" s="27">
        <f t="shared" si="0"/>
        <v>0.20000000000000129</v>
      </c>
      <c r="D37">
        <f t="shared" si="1"/>
        <v>0.38065818105444921</v>
      </c>
      <c r="E37">
        <f t="shared" si="2"/>
        <v>0.57725540430982769</v>
      </c>
    </row>
    <row r="38" spans="2:7" x14ac:dyDescent="0.2">
      <c r="B38" s="27">
        <f t="shared" si="3"/>
        <v>0.4000000000000013</v>
      </c>
      <c r="C38" s="27">
        <f t="shared" si="0"/>
        <v>0.4000000000000013</v>
      </c>
      <c r="D38">
        <f t="shared" si="1"/>
        <v>0.35657853369790382</v>
      </c>
      <c r="E38">
        <f t="shared" si="2"/>
        <v>0.651216295170439</v>
      </c>
    </row>
    <row r="39" spans="2:7" x14ac:dyDescent="0.2">
      <c r="B39" s="27">
        <f t="shared" si="3"/>
        <v>0.60000000000000131</v>
      </c>
      <c r="C39" s="27">
        <f t="shared" si="0"/>
        <v>0.60000000000000131</v>
      </c>
      <c r="D39">
        <f t="shared" si="1"/>
        <v>0.32032581052912429</v>
      </c>
      <c r="E39">
        <f t="shared" si="2"/>
        <v>0.71907240898543212</v>
      </c>
    </row>
    <row r="40" spans="2:7" x14ac:dyDescent="0.2">
      <c r="B40" s="27">
        <f t="shared" si="3"/>
        <v>0.80000000000000138</v>
      </c>
      <c r="C40" s="27">
        <f t="shared" si="0"/>
        <v>0.80000000000000138</v>
      </c>
      <c r="D40">
        <f t="shared" si="1"/>
        <v>0.27662513233825614</v>
      </c>
      <c r="E40">
        <f t="shared" si="2"/>
        <v>0.77884979042922975</v>
      </c>
    </row>
    <row r="41" spans="2:7" x14ac:dyDescent="0.2">
      <c r="B41" s="27">
        <f t="shared" si="3"/>
        <v>1.0000000000000013</v>
      </c>
      <c r="C41" s="27">
        <f t="shared" si="0"/>
        <v>1.0000000000000013</v>
      </c>
      <c r="D41">
        <f t="shared" si="1"/>
        <v>0.23036198922913842</v>
      </c>
      <c r="E41">
        <f t="shared" si="2"/>
        <v>0.8295534338489704</v>
      </c>
    </row>
    <row r="42" spans="2:7" x14ac:dyDescent="0.2">
      <c r="B42" s="27">
        <f t="shared" si="3"/>
        <v>1.2000000000000013</v>
      </c>
      <c r="C42" s="27">
        <f t="shared" si="0"/>
        <v>1.2000000000000013</v>
      </c>
      <c r="D42">
        <f t="shared" si="1"/>
        <v>0.18566389362670294</v>
      </c>
      <c r="E42">
        <f t="shared" si="2"/>
        <v>0.87110184963784731</v>
      </c>
    </row>
    <row r="43" spans="2:7" x14ac:dyDescent="0.2">
      <c r="B43" s="27">
        <f t="shared" si="3"/>
        <v>1.4000000000000012</v>
      </c>
      <c r="C43" s="27">
        <f t="shared" si="0"/>
        <v>1.4000000000000012</v>
      </c>
      <c r="D43">
        <f t="shared" si="1"/>
        <v>0.14539487566000589</v>
      </c>
      <c r="E43">
        <f t="shared" si="2"/>
        <v>0.90411732390268207</v>
      </c>
    </row>
    <row r="44" spans="2:7" x14ac:dyDescent="0.2">
      <c r="B44" s="27">
        <f t="shared" si="3"/>
        <v>1.6000000000000012</v>
      </c>
      <c r="C44" s="27">
        <f t="shared" si="0"/>
        <v>1.6000000000000012</v>
      </c>
      <c r="D44">
        <f t="shared" si="1"/>
        <v>0.11107787729698318</v>
      </c>
      <c r="E44">
        <f t="shared" si="2"/>
        <v>0.92965912137184148</v>
      </c>
    </row>
    <row r="45" spans="2:7" x14ac:dyDescent="0.2">
      <c r="B45" s="27">
        <f t="shared" si="3"/>
        <v>1.8000000000000012</v>
      </c>
      <c r="C45" s="27">
        <f t="shared" si="0"/>
        <v>1.8000000000000012</v>
      </c>
      <c r="D45">
        <f t="shared" si="1"/>
        <v>8.3116389653879449E-2</v>
      </c>
      <c r="E45">
        <f t="shared" si="2"/>
        <v>0.94897387843266057</v>
      </c>
    </row>
    <row r="46" spans="2:7" x14ac:dyDescent="0.2">
      <c r="B46" s="27">
        <f t="shared" si="3"/>
        <v>2.0000000000000013</v>
      </c>
      <c r="C46" s="27">
        <f t="shared" si="0"/>
        <v>2.0000000000000013</v>
      </c>
      <c r="D46">
        <f t="shared" si="1"/>
        <v>6.1145766321218049E-2</v>
      </c>
      <c r="E46">
        <f t="shared" si="2"/>
        <v>0.96330598261462996</v>
      </c>
    </row>
    <row r="47" spans="2:7" x14ac:dyDescent="0.2">
      <c r="B47" s="27">
        <f t="shared" si="3"/>
        <v>2.2000000000000015</v>
      </c>
      <c r="C47" s="27">
        <f t="shared" si="0"/>
        <v>2.2000000000000015</v>
      </c>
      <c r="D47">
        <f t="shared" si="1"/>
        <v>4.4379676614245592E-2</v>
      </c>
      <c r="E47">
        <f t="shared" si="2"/>
        <v>0.97377946577532348</v>
      </c>
    </row>
    <row r="48" spans="2:7" x14ac:dyDescent="0.2">
      <c r="B48" s="27">
        <f t="shared" si="3"/>
        <v>2.4000000000000017</v>
      </c>
      <c r="C48" s="27">
        <f t="shared" si="0"/>
        <v>2.4000000000000017</v>
      </c>
      <c r="D48">
        <f t="shared" si="1"/>
        <v>3.1879493750030498E-2</v>
      </c>
      <c r="E48">
        <f t="shared" si="2"/>
        <v>0.98134217696902148</v>
      </c>
    </row>
    <row r="49" spans="2:5" x14ac:dyDescent="0.2">
      <c r="B49" s="27">
        <f t="shared" si="3"/>
        <v>2.6000000000000019</v>
      </c>
      <c r="C49" s="27">
        <f t="shared" si="0"/>
        <v>2.6000000000000019</v>
      </c>
      <c r="D49">
        <f t="shared" si="1"/>
        <v>2.2728119798464893E-2</v>
      </c>
      <c r="E49">
        <f t="shared" si="2"/>
        <v>0.98675425124295246</v>
      </c>
    </row>
    <row r="50" spans="2:5" x14ac:dyDescent="0.2">
      <c r="B50" s="27">
        <f t="shared" si="3"/>
        <v>2.800000000000002</v>
      </c>
      <c r="C50" s="27">
        <f t="shared" si="0"/>
        <v>2.800000000000002</v>
      </c>
      <c r="D50">
        <f t="shared" si="1"/>
        <v>1.6121257439422072E-2</v>
      </c>
      <c r="E50">
        <f t="shared" si="2"/>
        <v>0.99060272581125375</v>
      </c>
    </row>
    <row r="51" spans="2:5" x14ac:dyDescent="0.2">
      <c r="B51" s="27">
        <f t="shared" si="3"/>
        <v>3.0000000000000022</v>
      </c>
      <c r="C51" s="27">
        <f t="shared" si="0"/>
        <v>3.0000000000000022</v>
      </c>
      <c r="D51">
        <f t="shared" si="1"/>
        <v>1.1400549464542485E-2</v>
      </c>
      <c r="E51">
        <f t="shared" si="2"/>
        <v>0.99332817248871519</v>
      </c>
    </row>
    <row r="52" spans="2:5" x14ac:dyDescent="0.2">
      <c r="B52" s="27">
        <f t="shared" si="3"/>
        <v>3.2000000000000024</v>
      </c>
      <c r="C52" s="27">
        <f t="shared" si="0"/>
        <v>3.2000000000000024</v>
      </c>
      <c r="D52">
        <f t="shared" si="1"/>
        <v>8.0521673723421248E-3</v>
      </c>
      <c r="E52">
        <f t="shared" si="2"/>
        <v>0.99525415210234813</v>
      </c>
    </row>
    <row r="53" spans="2:5" x14ac:dyDescent="0.2">
      <c r="B53" s="27">
        <f t="shared" si="3"/>
        <v>3.4000000000000026</v>
      </c>
      <c r="C53" s="27">
        <f t="shared" si="0"/>
        <v>3.4000000000000026</v>
      </c>
      <c r="D53">
        <f t="shared" si="1"/>
        <v>5.6885611066299045E-3</v>
      </c>
      <c r="E53">
        <f t="shared" si="2"/>
        <v>0.99661446378783103</v>
      </c>
    </row>
    <row r="54" spans="2:5" x14ac:dyDescent="0.2">
      <c r="B54" s="27">
        <f t="shared" si="3"/>
        <v>3.6000000000000028</v>
      </c>
      <c r="C54" s="27">
        <f t="shared" si="0"/>
        <v>3.6000000000000028</v>
      </c>
      <c r="D54">
        <f t="shared" si="1"/>
        <v>4.0246232150294488E-3</v>
      </c>
      <c r="E54">
        <f t="shared" si="2"/>
        <v>0.9975760461585178</v>
      </c>
    </row>
    <row r="55" spans="2:5" x14ac:dyDescent="0.2">
      <c r="B55" s="27">
        <f t="shared" si="3"/>
        <v>3.8000000000000029</v>
      </c>
      <c r="C55" s="27">
        <f t="shared" si="0"/>
        <v>3.8000000000000029</v>
      </c>
      <c r="D55">
        <f t="shared" si="1"/>
        <v>2.8543943946095921E-3</v>
      </c>
      <c r="E55">
        <f t="shared" si="2"/>
        <v>0.99825709673846019</v>
      </c>
    </row>
    <row r="56" spans="2:5" x14ac:dyDescent="0.2">
      <c r="B56" s="27">
        <f t="shared" si="3"/>
        <v>4.0000000000000027</v>
      </c>
      <c r="C56" s="27">
        <f t="shared" si="0"/>
        <v>4.0000000000000027</v>
      </c>
      <c r="D56">
        <f t="shared" si="1"/>
        <v>2.0310339110412067E-3</v>
      </c>
      <c r="E56">
        <f t="shared" si="2"/>
        <v>0.99874083368763167</v>
      </c>
    </row>
    <row r="58" spans="2:5" x14ac:dyDescent="0.2">
      <c r="C58" s="27"/>
    </row>
    <row r="60" spans="2:5" x14ac:dyDescent="0.2">
      <c r="B60" s="28" t="s">
        <v>20</v>
      </c>
      <c r="C60" s="28" t="s">
        <v>2</v>
      </c>
      <c r="D60" s="28" t="s">
        <v>3</v>
      </c>
      <c r="E60" s="28"/>
    </row>
    <row r="61" spans="2:5" x14ac:dyDescent="0.2">
      <c r="C61" s="27">
        <f>$H$23</f>
        <v>2.08</v>
      </c>
      <c r="D61" s="26">
        <f>_xlfn.T.DIST(C61,$D$2,FALSE)</f>
        <v>5.3866243331529992E-2</v>
      </c>
      <c r="E61" s="27"/>
    </row>
    <row r="62" spans="2:5" x14ac:dyDescent="0.2">
      <c r="C62" s="27">
        <f t="shared" ref="C62:C93" si="4">C61+($C$141-$H$23)/80</f>
        <v>2.1040000000000001</v>
      </c>
      <c r="D62" s="26">
        <f t="shared" ref="D62:D125" si="5">_xlfn.T.DIST(C62,$D$2,FALSE)</f>
        <v>5.1836166711383108E-2</v>
      </c>
    </row>
    <row r="63" spans="2:5" x14ac:dyDescent="0.2">
      <c r="C63" s="27">
        <f t="shared" si="4"/>
        <v>2.1280000000000001</v>
      </c>
      <c r="D63" s="26">
        <f t="shared" si="5"/>
        <v>4.9874135690503467E-2</v>
      </c>
    </row>
    <row r="64" spans="2:5" x14ac:dyDescent="0.2">
      <c r="C64" s="27">
        <f t="shared" si="4"/>
        <v>2.1520000000000001</v>
      </c>
      <c r="D64" s="26">
        <f t="shared" si="5"/>
        <v>4.7978487515542449E-2</v>
      </c>
    </row>
    <row r="65" spans="3:4" x14ac:dyDescent="0.2">
      <c r="C65" s="27">
        <f t="shared" si="4"/>
        <v>2.1760000000000002</v>
      </c>
      <c r="D65" s="26">
        <f t="shared" si="5"/>
        <v>4.614755626420311E-2</v>
      </c>
    </row>
    <row r="66" spans="3:4" x14ac:dyDescent="0.2">
      <c r="C66" s="27">
        <f t="shared" si="4"/>
        <v>2.2000000000000002</v>
      </c>
      <c r="D66" s="26">
        <f t="shared" si="5"/>
        <v>4.4379676614245689E-2</v>
      </c>
    </row>
    <row r="67" spans="3:4" x14ac:dyDescent="0.2">
      <c r="C67" s="27">
        <f t="shared" si="4"/>
        <v>2.2240000000000002</v>
      </c>
      <c r="D67" s="26">
        <f t="shared" si="5"/>
        <v>4.2673187341571023E-2</v>
      </c>
    </row>
    <row r="68" spans="3:4" x14ac:dyDescent="0.2">
      <c r="C68" s="27">
        <f t="shared" si="4"/>
        <v>2.2480000000000002</v>
      </c>
      <c r="D68" s="26">
        <f t="shared" si="5"/>
        <v>4.1026434555897301E-2</v>
      </c>
    </row>
    <row r="69" spans="3:4" x14ac:dyDescent="0.2">
      <c r="C69" s="27">
        <f t="shared" si="4"/>
        <v>2.2720000000000002</v>
      </c>
      <c r="D69" s="26">
        <f t="shared" si="5"/>
        <v>3.9437774682989951E-2</v>
      </c>
    </row>
    <row r="70" spans="3:4" x14ac:dyDescent="0.2">
      <c r="C70" s="27">
        <f t="shared" si="4"/>
        <v>2.2960000000000003</v>
      </c>
      <c r="D70" s="26">
        <f t="shared" si="5"/>
        <v>3.7905577202762802E-2</v>
      </c>
    </row>
    <row r="71" spans="3:4" x14ac:dyDescent="0.2">
      <c r="C71" s="27">
        <f t="shared" si="4"/>
        <v>2.3200000000000003</v>
      </c>
      <c r="D71" s="26">
        <f t="shared" si="5"/>
        <v>3.6428227152842142E-2</v>
      </c>
    </row>
    <row r="72" spans="3:4" x14ac:dyDescent="0.2">
      <c r="C72" s="27">
        <f t="shared" si="4"/>
        <v>2.3440000000000003</v>
      </c>
      <c r="D72" s="26">
        <f t="shared" si="5"/>
        <v>3.5004127407386051E-2</v>
      </c>
    </row>
    <row r="73" spans="3:4" x14ac:dyDescent="0.2">
      <c r="C73" s="27">
        <f t="shared" si="4"/>
        <v>2.3680000000000003</v>
      </c>
      <c r="D73" s="26">
        <f t="shared" si="5"/>
        <v>3.3631700741079476E-2</v>
      </c>
    </row>
    <row r="74" spans="3:4" x14ac:dyDescent="0.2">
      <c r="C74" s="27">
        <f t="shared" si="4"/>
        <v>2.3920000000000003</v>
      </c>
      <c r="D74" s="26">
        <f t="shared" si="5"/>
        <v>3.2309391688292818E-2</v>
      </c>
    </row>
    <row r="75" spans="3:4" x14ac:dyDescent="0.2">
      <c r="C75" s="27">
        <f t="shared" si="4"/>
        <v>2.4160000000000004</v>
      </c>
      <c r="D75" s="26">
        <f t="shared" si="5"/>
        <v>3.1035668207398739E-2</v>
      </c>
    </row>
    <row r="76" spans="3:4" x14ac:dyDescent="0.2">
      <c r="C76" s="27">
        <f t="shared" si="4"/>
        <v>2.4400000000000004</v>
      </c>
      <c r="D76" s="26">
        <f t="shared" si="5"/>
        <v>2.9809023160200333E-2</v>
      </c>
    </row>
    <row r="77" spans="3:4" x14ac:dyDescent="0.2">
      <c r="C77" s="27">
        <f t="shared" si="4"/>
        <v>2.4640000000000004</v>
      </c>
      <c r="D77" s="26">
        <f t="shared" si="5"/>
        <v>2.8627975616332051E-2</v>
      </c>
    </row>
    <row r="78" spans="3:4" x14ac:dyDescent="0.2">
      <c r="C78" s="27">
        <f t="shared" si="4"/>
        <v>2.4880000000000004</v>
      </c>
      <c r="D78" s="26">
        <f t="shared" si="5"/>
        <v>2.7491071992364773E-2</v>
      </c>
    </row>
    <row r="79" spans="3:4" x14ac:dyDescent="0.2">
      <c r="C79" s="27">
        <f t="shared" si="4"/>
        <v>2.5120000000000005</v>
      </c>
      <c r="D79" s="26">
        <f t="shared" si="5"/>
        <v>2.6396887035178611E-2</v>
      </c>
    </row>
    <row r="80" spans="3:4" x14ac:dyDescent="0.2">
      <c r="C80" s="27">
        <f t="shared" si="4"/>
        <v>2.5360000000000005</v>
      </c>
      <c r="D80" s="26">
        <f t="shared" si="5"/>
        <v>2.5344024658967099E-2</v>
      </c>
    </row>
    <row r="81" spans="3:4" x14ac:dyDescent="0.2">
      <c r="C81" s="27">
        <f t="shared" si="4"/>
        <v>2.5600000000000005</v>
      </c>
      <c r="D81" s="26">
        <f t="shared" si="5"/>
        <v>2.4331118645010953E-2</v>
      </c>
    </row>
    <row r="82" spans="3:4" x14ac:dyDescent="0.2">
      <c r="C82" s="27">
        <f t="shared" si="4"/>
        <v>2.5840000000000005</v>
      </c>
      <c r="D82" s="26">
        <f t="shared" si="5"/>
        <v>2.33568332131091E-2</v>
      </c>
    </row>
    <row r="83" spans="3:4" x14ac:dyDescent="0.2">
      <c r="C83" s="27">
        <f t="shared" si="4"/>
        <v>2.6080000000000005</v>
      </c>
      <c r="D83" s="26">
        <f t="shared" si="5"/>
        <v>2.2419863473285152E-2</v>
      </c>
    </row>
    <row r="84" spans="3:4" x14ac:dyDescent="0.2">
      <c r="C84" s="27">
        <f t="shared" si="4"/>
        <v>2.6320000000000006</v>
      </c>
      <c r="D84" s="26">
        <f t="shared" si="5"/>
        <v>2.1518935766102913E-2</v>
      </c>
    </row>
    <row r="85" spans="3:4" x14ac:dyDescent="0.2">
      <c r="C85" s="27">
        <f t="shared" si="4"/>
        <v>2.6560000000000006</v>
      </c>
      <c r="D85" s="26">
        <f t="shared" si="5"/>
        <v>2.0652807899626247E-2</v>
      </c>
    </row>
    <row r="86" spans="3:4" x14ac:dyDescent="0.2">
      <c r="C86" s="27">
        <f t="shared" si="4"/>
        <v>2.6800000000000006</v>
      </c>
      <c r="D86" s="26">
        <f t="shared" si="5"/>
        <v>1.9820269290750796E-2</v>
      </c>
    </row>
    <row r="87" spans="3:4" x14ac:dyDescent="0.2">
      <c r="C87" s="27">
        <f t="shared" si="4"/>
        <v>2.7040000000000006</v>
      </c>
      <c r="D87" s="26">
        <f t="shared" si="5"/>
        <v>1.9020141018320922E-2</v>
      </c>
    </row>
    <row r="88" spans="3:4" x14ac:dyDescent="0.2">
      <c r="C88" s="27">
        <f t="shared" si="4"/>
        <v>2.7280000000000006</v>
      </c>
      <c r="D88" s="26">
        <f t="shared" si="5"/>
        <v>1.8251275795125248E-2</v>
      </c>
    </row>
    <row r="89" spans="3:4" x14ac:dyDescent="0.2">
      <c r="C89" s="27">
        <f t="shared" si="4"/>
        <v>2.7520000000000007</v>
      </c>
      <c r="D89" s="26">
        <f t="shared" si="5"/>
        <v>1.7512557865543631E-2</v>
      </c>
    </row>
    <row r="90" spans="3:4" x14ac:dyDescent="0.2">
      <c r="C90" s="27">
        <f t="shared" si="4"/>
        <v>2.7760000000000007</v>
      </c>
      <c r="D90" s="26">
        <f t="shared" si="5"/>
        <v>1.6802902835295893E-2</v>
      </c>
    </row>
    <row r="91" spans="3:4" x14ac:dyDescent="0.2">
      <c r="C91" s="27">
        <f t="shared" si="4"/>
        <v>2.8000000000000007</v>
      </c>
      <c r="D91" s="26">
        <f t="shared" si="5"/>
        <v>1.612125743942211E-2</v>
      </c>
    </row>
    <row r="92" spans="3:4" x14ac:dyDescent="0.2">
      <c r="C92" s="27">
        <f t="shared" si="4"/>
        <v>2.8240000000000007</v>
      </c>
      <c r="D92" s="26">
        <f t="shared" si="5"/>
        <v>1.5466599254307769E-2</v>
      </c>
    </row>
    <row r="93" spans="3:4" x14ac:dyDescent="0.2">
      <c r="C93" s="27">
        <f t="shared" si="4"/>
        <v>2.8480000000000008</v>
      </c>
      <c r="D93" s="26">
        <f t="shared" si="5"/>
        <v>1.4837936359253246E-2</v>
      </c>
    </row>
    <row r="94" spans="3:4" x14ac:dyDescent="0.2">
      <c r="C94" s="27">
        <f t="shared" ref="C94:C125" si="6">C93+($C$141-$H$23)/80</f>
        <v>2.8720000000000008</v>
      </c>
      <c r="D94" s="26">
        <f t="shared" si="5"/>
        <v>1.4234306952780364E-2</v>
      </c>
    </row>
    <row r="95" spans="3:4" x14ac:dyDescent="0.2">
      <c r="C95" s="27">
        <f t="shared" si="6"/>
        <v>2.8960000000000008</v>
      </c>
      <c r="D95" s="26">
        <f t="shared" si="5"/>
        <v>1.3654778928567857E-2</v>
      </c>
    </row>
    <row r="96" spans="3:4" x14ac:dyDescent="0.2">
      <c r="C96" s="27">
        <f t="shared" si="6"/>
        <v>2.9200000000000008</v>
      </c>
      <c r="D96" s="26">
        <f t="shared" si="5"/>
        <v>1.3098449415614737E-2</v>
      </c>
    </row>
    <row r="97" spans="3:4" x14ac:dyDescent="0.2">
      <c r="C97" s="27">
        <f t="shared" si="6"/>
        <v>2.9440000000000008</v>
      </c>
      <c r="D97" s="26">
        <f t="shared" si="5"/>
        <v>1.2564444286945134E-2</v>
      </c>
    </row>
    <row r="98" spans="3:4" x14ac:dyDescent="0.2">
      <c r="C98" s="27">
        <f t="shared" si="6"/>
        <v>2.9680000000000009</v>
      </c>
      <c r="D98" s="26">
        <f t="shared" si="5"/>
        <v>1.2051917640893363E-2</v>
      </c>
    </row>
    <row r="99" spans="3:4" x14ac:dyDescent="0.2">
      <c r="C99" s="27">
        <f t="shared" si="6"/>
        <v>2.9920000000000009</v>
      </c>
      <c r="D99" s="26">
        <f t="shared" si="5"/>
        <v>1.156005125874022E-2</v>
      </c>
    </row>
    <row r="100" spans="3:4" x14ac:dyDescent="0.2">
      <c r="C100" s="27">
        <f t="shared" si="6"/>
        <v>3.0160000000000009</v>
      </c>
      <c r="D100" s="26">
        <f t="shared" si="5"/>
        <v>1.1088054042215509E-2</v>
      </c>
    </row>
    <row r="101" spans="3:4" x14ac:dyDescent="0.2">
      <c r="C101" s="27">
        <f t="shared" si="6"/>
        <v>3.0400000000000009</v>
      </c>
      <c r="D101" s="26">
        <f t="shared" si="5"/>
        <v>1.0635161434134824E-2</v>
      </c>
    </row>
    <row r="102" spans="3:4" x14ac:dyDescent="0.2">
      <c r="C102" s="27">
        <f t="shared" si="6"/>
        <v>3.0640000000000009</v>
      </c>
      <c r="D102" s="26">
        <f t="shared" si="5"/>
        <v>1.0200634825201959E-2</v>
      </c>
    </row>
    <row r="103" spans="3:4" x14ac:dyDescent="0.2">
      <c r="C103" s="27">
        <f t="shared" si="6"/>
        <v>3.088000000000001</v>
      </c>
      <c r="D103" s="26">
        <f t="shared" si="5"/>
        <v>9.7837609497824461E-3</v>
      </c>
    </row>
    <row r="104" spans="3:4" x14ac:dyDescent="0.2">
      <c r="C104" s="27">
        <f t="shared" si="6"/>
        <v>3.112000000000001</v>
      </c>
      <c r="D104" s="26">
        <f t="shared" si="5"/>
        <v>9.3838512732375128E-3</v>
      </c>
    </row>
    <row r="105" spans="3:4" x14ac:dyDescent="0.2">
      <c r="C105" s="27">
        <f t="shared" si="6"/>
        <v>3.136000000000001</v>
      </c>
      <c r="D105" s="26">
        <f t="shared" si="5"/>
        <v>9.0002413732025895E-3</v>
      </c>
    </row>
    <row r="106" spans="3:4" x14ac:dyDescent="0.2">
      <c r="C106" s="27">
        <f t="shared" si="6"/>
        <v>3.160000000000001</v>
      </c>
      <c r="D106" s="26">
        <f t="shared" si="5"/>
        <v>8.632290316999169E-3</v>
      </c>
    </row>
    <row r="107" spans="3:4" x14ac:dyDescent="0.2">
      <c r="C107" s="27">
        <f t="shared" si="6"/>
        <v>3.1840000000000011</v>
      </c>
      <c r="D107" s="26">
        <f t="shared" si="5"/>
        <v>8.279380037183778E-3</v>
      </c>
    </row>
    <row r="108" spans="3:4" x14ac:dyDescent="0.2">
      <c r="C108" s="27">
        <f t="shared" si="6"/>
        <v>3.2080000000000011</v>
      </c>
      <c r="D108" s="26">
        <f t="shared" si="5"/>
        <v>7.9409147070625633E-3</v>
      </c>
    </row>
    <row r="109" spans="3:4" x14ac:dyDescent="0.2">
      <c r="C109" s="27">
        <f t="shared" si="6"/>
        <v>3.2320000000000011</v>
      </c>
      <c r="D109" s="26">
        <f t="shared" si="5"/>
        <v>7.616320117835031E-3</v>
      </c>
    </row>
    <row r="110" spans="3:4" x14ac:dyDescent="0.2">
      <c r="C110" s="27">
        <f t="shared" si="6"/>
        <v>3.2560000000000011</v>
      </c>
      <c r="D110" s="26">
        <f t="shared" si="5"/>
        <v>7.3050430588741016E-3</v>
      </c>
    </row>
    <row r="111" spans="3:4" x14ac:dyDescent="0.2">
      <c r="C111" s="27">
        <f t="shared" si="6"/>
        <v>3.2800000000000011</v>
      </c>
      <c r="D111" s="26">
        <f t="shared" si="5"/>
        <v>7.0065507025035226E-3</v>
      </c>
    </row>
    <row r="112" spans="3:4" x14ac:dyDescent="0.2">
      <c r="C112" s="27">
        <f t="shared" si="6"/>
        <v>3.3040000000000012</v>
      </c>
      <c r="D112" s="26">
        <f t="shared" si="5"/>
        <v>6.7203299944958777E-3</v>
      </c>
    </row>
    <row r="113" spans="3:4" x14ac:dyDescent="0.2">
      <c r="C113" s="27">
        <f t="shared" si="6"/>
        <v>3.3280000000000012</v>
      </c>
      <c r="D113" s="26">
        <f t="shared" si="5"/>
        <v>6.4458870513852936E-3</v>
      </c>
    </row>
    <row r="114" spans="3:4" x14ac:dyDescent="0.2">
      <c r="C114" s="27">
        <f t="shared" si="6"/>
        <v>3.3520000000000012</v>
      </c>
      <c r="D114" s="26">
        <f t="shared" si="5"/>
        <v>6.1827465655686954E-3</v>
      </c>
    </row>
    <row r="115" spans="3:4" x14ac:dyDescent="0.2">
      <c r="C115" s="27">
        <f t="shared" si="6"/>
        <v>3.3760000000000012</v>
      </c>
      <c r="D115" s="26">
        <f t="shared" si="5"/>
        <v>5.9304512190566407E-3</v>
      </c>
    </row>
    <row r="116" spans="3:4" x14ac:dyDescent="0.2">
      <c r="C116" s="27">
        <f t="shared" si="6"/>
        <v>3.4000000000000012</v>
      </c>
      <c r="D116" s="26">
        <f t="shared" si="5"/>
        <v>5.6885611066299219E-3</v>
      </c>
    </row>
    <row r="117" spans="3:4" x14ac:dyDescent="0.2">
      <c r="C117" s="27">
        <f t="shared" si="6"/>
        <v>3.4240000000000013</v>
      </c>
      <c r="D117" s="26">
        <f t="shared" si="5"/>
        <v>5.4566531690605456E-3</v>
      </c>
    </row>
    <row r="118" spans="3:4" x14ac:dyDescent="0.2">
      <c r="C118" s="27">
        <f t="shared" si="6"/>
        <v>3.4480000000000013</v>
      </c>
      <c r="D118" s="26">
        <f t="shared" si="5"/>
        <v>5.2343206369654663E-3</v>
      </c>
    </row>
    <row r="119" spans="3:4" x14ac:dyDescent="0.2">
      <c r="C119" s="27">
        <f t="shared" si="6"/>
        <v>3.4720000000000013</v>
      </c>
      <c r="D119" s="26">
        <f t="shared" si="5"/>
        <v>5.0211724857772179E-3</v>
      </c>
    </row>
    <row r="120" spans="3:4" x14ac:dyDescent="0.2">
      <c r="C120" s="27">
        <f t="shared" si="6"/>
        <v>3.4960000000000013</v>
      </c>
      <c r="D120" s="26">
        <f t="shared" si="5"/>
        <v>4.8168329022385617E-3</v>
      </c>
    </row>
    <row r="121" spans="3:4" x14ac:dyDescent="0.2">
      <c r="C121" s="27">
        <f t="shared" si="6"/>
        <v>3.5200000000000014</v>
      </c>
      <c r="D121" s="26">
        <f t="shared" si="5"/>
        <v>4.6209407627565893E-3</v>
      </c>
    </row>
    <row r="122" spans="3:4" x14ac:dyDescent="0.2">
      <c r="C122" s="27">
        <f t="shared" si="6"/>
        <v>3.5440000000000014</v>
      </c>
      <c r="D122" s="26">
        <f t="shared" si="5"/>
        <v>4.4331491238862267E-3</v>
      </c>
    </row>
    <row r="123" spans="3:4" x14ac:dyDescent="0.2">
      <c r="C123" s="27">
        <f t="shared" si="6"/>
        <v>3.5680000000000014</v>
      </c>
      <c r="D123" s="26">
        <f t="shared" si="5"/>
        <v>4.2531247251526207E-3</v>
      </c>
    </row>
    <row r="124" spans="3:4" x14ac:dyDescent="0.2">
      <c r="C124" s="27">
        <f t="shared" si="6"/>
        <v>3.5920000000000014</v>
      </c>
      <c r="D124" s="26">
        <f t="shared" si="5"/>
        <v>4.0805475043668629E-3</v>
      </c>
    </row>
    <row r="125" spans="3:4" x14ac:dyDescent="0.2">
      <c r="C125" s="27">
        <f t="shared" si="6"/>
        <v>3.6160000000000014</v>
      </c>
      <c r="D125" s="26">
        <f t="shared" si="5"/>
        <v>3.9151101255390499E-3</v>
      </c>
    </row>
    <row r="126" spans="3:4" x14ac:dyDescent="0.2">
      <c r="C126" s="27">
        <f t="shared" ref="C126:C140" si="7">C125+($C$141-$H$23)/80</f>
        <v>3.6400000000000015</v>
      </c>
      <c r="D126" s="26">
        <f t="shared" ref="D126:D141" si="8">_xlfn.T.DIST(C126,$D$2,FALSE)</f>
        <v>3.7565175194467925E-3</v>
      </c>
    </row>
    <row r="127" spans="3:4" x14ac:dyDescent="0.2">
      <c r="C127" s="27">
        <f t="shared" si="7"/>
        <v>3.6640000000000015</v>
      </c>
      <c r="D127" s="26">
        <f t="shared" si="8"/>
        <v>3.604486436875682E-3</v>
      </c>
    </row>
    <row r="128" spans="3:4" x14ac:dyDescent="0.2">
      <c r="C128" s="27">
        <f t="shared" si="7"/>
        <v>3.6880000000000015</v>
      </c>
      <c r="D128" s="26">
        <f t="shared" si="8"/>
        <v>3.4587450145105881E-3</v>
      </c>
    </row>
    <row r="129" spans="2:4" x14ac:dyDescent="0.2">
      <c r="C129" s="27">
        <f t="shared" si="7"/>
        <v>3.7120000000000015</v>
      </c>
      <c r="D129" s="26">
        <f t="shared" si="8"/>
        <v>3.3190323534225455E-3</v>
      </c>
    </row>
    <row r="130" spans="2:4" x14ac:dyDescent="0.2">
      <c r="C130" s="27">
        <f t="shared" si="7"/>
        <v>3.7360000000000015</v>
      </c>
      <c r="D130" s="26">
        <f t="shared" si="8"/>
        <v>3.1850981100657459E-3</v>
      </c>
    </row>
    <row r="131" spans="2:4" x14ac:dyDescent="0.2">
      <c r="C131" s="27">
        <f t="shared" si="7"/>
        <v>3.7600000000000016</v>
      </c>
      <c r="D131" s="26">
        <f t="shared" si="8"/>
        <v>3.0567020996716716E-3</v>
      </c>
    </row>
    <row r="132" spans="2:4" x14ac:dyDescent="0.2">
      <c r="C132" s="27">
        <f t="shared" si="7"/>
        <v>3.7840000000000016</v>
      </c>
      <c r="D132" s="26">
        <f t="shared" si="8"/>
        <v>2.9336139119032086E-3</v>
      </c>
    </row>
    <row r="133" spans="2:4" x14ac:dyDescent="0.2">
      <c r="C133" s="27">
        <f t="shared" si="7"/>
        <v>3.8080000000000016</v>
      </c>
      <c r="D133" s="26">
        <f t="shared" si="8"/>
        <v>2.8156125386101846E-3</v>
      </c>
    </row>
    <row r="134" spans="2:4" x14ac:dyDescent="0.2">
      <c r="C134" s="27">
        <f t="shared" si="7"/>
        <v>3.8320000000000016</v>
      </c>
      <c r="D134" s="26">
        <f t="shared" si="8"/>
        <v>2.7024860135088169E-3</v>
      </c>
    </row>
    <row r="135" spans="2:4" x14ac:dyDescent="0.2">
      <c r="C135" s="27">
        <f t="shared" si="7"/>
        <v>3.8560000000000016</v>
      </c>
      <c r="D135" s="26">
        <f t="shared" si="8"/>
        <v>2.5940310635910718E-3</v>
      </c>
    </row>
    <row r="136" spans="2:4" x14ac:dyDescent="0.2">
      <c r="C136" s="27">
        <f t="shared" si="7"/>
        <v>3.8800000000000017</v>
      </c>
      <c r="D136" s="26">
        <f t="shared" si="8"/>
        <v>2.4900527720557093E-3</v>
      </c>
    </row>
    <row r="137" spans="2:4" x14ac:dyDescent="0.2">
      <c r="C137" s="27">
        <f t="shared" si="7"/>
        <v>3.9040000000000017</v>
      </c>
      <c r="D137" s="26">
        <f t="shared" si="8"/>
        <v>2.3903642525405495E-3</v>
      </c>
    </row>
    <row r="138" spans="2:4" x14ac:dyDescent="0.2">
      <c r="C138" s="27">
        <f t="shared" si="7"/>
        <v>3.9280000000000017</v>
      </c>
      <c r="D138" s="26">
        <f t="shared" si="8"/>
        <v>2.2947863344251057E-3</v>
      </c>
    </row>
    <row r="139" spans="2:4" x14ac:dyDescent="0.2">
      <c r="C139" s="27">
        <f t="shared" si="7"/>
        <v>3.9520000000000017</v>
      </c>
      <c r="D139" s="26">
        <f t="shared" si="8"/>
        <v>2.2031472589641434E-3</v>
      </c>
    </row>
    <row r="140" spans="2:4" x14ac:dyDescent="0.2">
      <c r="C140" s="27">
        <f t="shared" si="7"/>
        <v>3.9760000000000018</v>
      </c>
      <c r="D140" s="26">
        <f t="shared" si="8"/>
        <v>2.1152823860056623E-3</v>
      </c>
    </row>
    <row r="141" spans="2:4" x14ac:dyDescent="0.2">
      <c r="B141" s="26">
        <v>4</v>
      </c>
      <c r="C141" s="27">
        <f>B141*$D$4+$D$3</f>
        <v>4</v>
      </c>
      <c r="D141" s="26">
        <f t="shared" si="8"/>
        <v>2.0310339110412167E-3</v>
      </c>
    </row>
  </sheetData>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80" r:id="rId4" name="Scroll Bar 4">
              <controlPr defaultSize="0" autoPict="0">
                <anchor moveWithCells="1">
                  <from>
                    <xdr:col>6</xdr:col>
                    <xdr:colOff>114300</xdr:colOff>
                    <xdr:row>26</xdr:row>
                    <xdr:rowOff>66675</xdr:rowOff>
                  </from>
                  <to>
                    <xdr:col>9</xdr:col>
                    <xdr:colOff>666750</xdr:colOff>
                    <xdr:row>27</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141"/>
  <sheetViews>
    <sheetView showGridLines="0" workbookViewId="0">
      <selection activeCell="H22" sqref="H22"/>
    </sheetView>
  </sheetViews>
  <sheetFormatPr defaultRowHeight="12.75" x14ac:dyDescent="0.2"/>
  <cols>
    <col min="8" max="8" width="8.375" customWidth="1"/>
  </cols>
  <sheetData>
    <row r="2" spans="2:11" x14ac:dyDescent="0.2">
      <c r="C2" s="1" t="s">
        <v>21</v>
      </c>
      <c r="D2">
        <v>10</v>
      </c>
    </row>
    <row r="3" spans="2:11" x14ac:dyDescent="0.2">
      <c r="C3" s="1" t="s">
        <v>0</v>
      </c>
      <c r="D3" s="18">
        <v>0</v>
      </c>
      <c r="G3" s="7" t="s">
        <v>29</v>
      </c>
      <c r="H3" s="6"/>
      <c r="I3" s="6"/>
      <c r="J3" s="6"/>
      <c r="K3" s="6"/>
    </row>
    <row r="4" spans="2:11" x14ac:dyDescent="0.2">
      <c r="C4" s="1" t="s">
        <v>1</v>
      </c>
      <c r="D4" s="18">
        <v>1</v>
      </c>
      <c r="G4" s="49" t="s">
        <v>26</v>
      </c>
    </row>
    <row r="5" spans="2:11" x14ac:dyDescent="0.2">
      <c r="G5">
        <f ca="1">_xlfn.T.INV(RAND(),$D$2)</f>
        <v>-0.86292233568232224</v>
      </c>
    </row>
    <row r="6" spans="2:11" x14ac:dyDescent="0.2">
      <c r="B6" s="8" t="s">
        <v>4</v>
      </c>
    </row>
    <row r="7" spans="2:11" ht="14.25" x14ac:dyDescent="0.25">
      <c r="B7" s="25" t="s">
        <v>19</v>
      </c>
      <c r="C7" s="44">
        <v>-4</v>
      </c>
    </row>
    <row r="8" spans="2:11" ht="14.25" x14ac:dyDescent="0.25">
      <c r="B8" s="25" t="s">
        <v>25</v>
      </c>
      <c r="C8" s="44">
        <v>4</v>
      </c>
    </row>
    <row r="11" spans="2:11" x14ac:dyDescent="0.2">
      <c r="G11" s="12"/>
      <c r="H11" s="5"/>
    </row>
    <row r="12" spans="2:11" x14ac:dyDescent="0.2">
      <c r="G12" s="10"/>
      <c r="H12" s="5"/>
    </row>
    <row r="13" spans="2:11" x14ac:dyDescent="0.2">
      <c r="G13" s="9"/>
      <c r="H13" s="5"/>
    </row>
    <row r="15" spans="2:11" x14ac:dyDescent="0.2">
      <c r="B15" s="2" t="s">
        <v>20</v>
      </c>
      <c r="C15" s="2" t="s">
        <v>2</v>
      </c>
      <c r="D15" s="2" t="s">
        <v>3</v>
      </c>
      <c r="E15" s="2" t="s">
        <v>5</v>
      </c>
      <c r="G15" t="str">
        <f>"Given df = "&amp;$D$2&amp;" and a = "&amp;$J$24&amp;" and b = "&amp;$J$25&amp;", find P(a &lt; t &lt; b)"</f>
        <v>Given df = 10 and a = -2.4 and b = 1.28, find P(a &lt; t &lt; b)</v>
      </c>
    </row>
    <row r="16" spans="2:11" x14ac:dyDescent="0.2">
      <c r="B16" s="3">
        <f>C7</f>
        <v>-4</v>
      </c>
      <c r="C16" s="3">
        <f t="shared" ref="C16:C56" si="0">B16*$D$4+$D$3</f>
        <v>-4</v>
      </c>
      <c r="D16">
        <f>_xlfn.T.DIST(C16,$D$2,)</f>
        <v>2.0310339110412167E-3</v>
      </c>
      <c r="E16">
        <f>_xlfn.T.DIST(C16,$D$2,TRUE)</f>
        <v>1.2591663123683464E-3</v>
      </c>
      <c r="G16" t="str">
        <f>"P(a &lt; t &lt; b) = P("&amp;$J$24&amp;" &lt; t &lt; "&amp;$J$25&amp;") = "&amp;I$26&amp;"%"</f>
        <v>P(a &lt; t &lt; b) = P(-2.4 &lt; t &lt; 1.28) = 86.66%</v>
      </c>
    </row>
    <row r="17" spans="2:12" x14ac:dyDescent="0.2">
      <c r="B17" s="3">
        <f t="shared" ref="B17:B56" si="1">($C$8-$C$7)/40+B16</f>
        <v>-3.8</v>
      </c>
      <c r="C17" s="3">
        <f t="shared" si="0"/>
        <v>-3.8</v>
      </c>
      <c r="D17">
        <f t="shared" ref="D17:D56" si="2">_xlfn.T.DIST(C17,$D$2,)</f>
        <v>2.854394394609606E-3</v>
      </c>
      <c r="E17">
        <f t="shared" ref="E17:E56" si="3">_xlfn.T.DIST(C17,$D$2,TRUE)</f>
        <v>1.7429032615398233E-3</v>
      </c>
    </row>
    <row r="18" spans="2:12" x14ac:dyDescent="0.2">
      <c r="B18" s="3">
        <f t="shared" si="1"/>
        <v>-3.5999999999999996</v>
      </c>
      <c r="C18" s="3">
        <f t="shared" si="0"/>
        <v>-3.5999999999999996</v>
      </c>
      <c r="D18">
        <f t="shared" si="2"/>
        <v>4.0246232150294723E-3</v>
      </c>
      <c r="E18">
        <f t="shared" si="3"/>
        <v>2.4239538414822484E-3</v>
      </c>
    </row>
    <row r="19" spans="2:12" x14ac:dyDescent="0.2">
      <c r="B19" s="3">
        <f t="shared" si="1"/>
        <v>-3.3999999999999995</v>
      </c>
      <c r="C19" s="3">
        <f t="shared" si="0"/>
        <v>-3.3999999999999995</v>
      </c>
      <c r="D19">
        <f t="shared" si="2"/>
        <v>5.6885611066299349E-3</v>
      </c>
      <c r="E19">
        <f t="shared" si="3"/>
        <v>3.3855362121689822E-3</v>
      </c>
    </row>
    <row r="20" spans="2:12" x14ac:dyDescent="0.2">
      <c r="B20" s="3">
        <f t="shared" si="1"/>
        <v>-3.1999999999999993</v>
      </c>
      <c r="C20" s="3">
        <f t="shared" si="0"/>
        <v>-3.1999999999999993</v>
      </c>
      <c r="D20">
        <f t="shared" si="2"/>
        <v>8.0521673723421769E-3</v>
      </c>
      <c r="E20">
        <f t="shared" si="3"/>
        <v>4.7458478976519355E-3</v>
      </c>
      <c r="G20" s="7" t="s">
        <v>13</v>
      </c>
      <c r="H20" s="6"/>
      <c r="I20" s="6"/>
      <c r="J20" s="6"/>
      <c r="K20" s="6"/>
      <c r="L20" s="6"/>
    </row>
    <row r="21" spans="2:12" x14ac:dyDescent="0.2">
      <c r="B21" s="3">
        <f t="shared" si="1"/>
        <v>-2.9999999999999991</v>
      </c>
      <c r="C21" s="3">
        <f t="shared" si="0"/>
        <v>-2.9999999999999991</v>
      </c>
      <c r="D21">
        <f t="shared" si="2"/>
        <v>1.1400549464542541E-2</v>
      </c>
      <c r="E21">
        <f t="shared" si="3"/>
        <v>6.6718275112848027E-3</v>
      </c>
    </row>
    <row r="22" spans="2:12" x14ac:dyDescent="0.2">
      <c r="B22" s="3">
        <f t="shared" si="1"/>
        <v>-2.7999999999999989</v>
      </c>
      <c r="C22" s="3">
        <f t="shared" si="0"/>
        <v>-2.7999999999999989</v>
      </c>
      <c r="D22">
        <f t="shared" si="2"/>
        <v>1.6121257439422162E-2</v>
      </c>
      <c r="E22">
        <f t="shared" si="3"/>
        <v>9.3972741887463525E-3</v>
      </c>
      <c r="G22" s="24" t="s">
        <v>22</v>
      </c>
      <c r="H22" s="42">
        <f>C7+J22/800*(C8-C7)</f>
        <v>-2.4</v>
      </c>
      <c r="J22">
        <v>160</v>
      </c>
    </row>
    <row r="23" spans="2:12" x14ac:dyDescent="0.2">
      <c r="B23" s="3">
        <f t="shared" si="1"/>
        <v>-2.5999999999999988</v>
      </c>
      <c r="C23" s="3">
        <f t="shared" si="0"/>
        <v>-2.5999999999999988</v>
      </c>
      <c r="D23">
        <f t="shared" si="2"/>
        <v>2.2728119798465014E-2</v>
      </c>
      <c r="E23">
        <f t="shared" si="3"/>
        <v>1.3245748757047581E-2</v>
      </c>
      <c r="G23" s="25" t="s">
        <v>23</v>
      </c>
      <c r="H23" s="42">
        <f>C7+J23/800*(C8-C7)</f>
        <v>1.2800000000000002</v>
      </c>
      <c r="J23">
        <v>528</v>
      </c>
    </row>
    <row r="24" spans="2:12" x14ac:dyDescent="0.2">
      <c r="B24" s="3">
        <f t="shared" si="1"/>
        <v>-2.3999999999999986</v>
      </c>
      <c r="C24" s="3">
        <f t="shared" si="0"/>
        <v>-2.3999999999999986</v>
      </c>
      <c r="D24">
        <f t="shared" si="2"/>
        <v>3.1879493750030637E-2</v>
      </c>
      <c r="E24">
        <f t="shared" si="3"/>
        <v>1.8657823030978599E-2</v>
      </c>
      <c r="G24" s="24" t="s">
        <v>11</v>
      </c>
      <c r="H24" s="14">
        <f>H22*$D$4+$D$3</f>
        <v>-2.4</v>
      </c>
      <c r="J24">
        <f>ROUND(IF($H$25&gt;$H$24,$H$24,$H$25),2)</f>
        <v>-2.4</v>
      </c>
    </row>
    <row r="25" spans="2:12" x14ac:dyDescent="0.2">
      <c r="B25" s="3">
        <f t="shared" si="1"/>
        <v>-2.1999999999999984</v>
      </c>
      <c r="C25" s="3">
        <f t="shared" si="0"/>
        <v>-2.1999999999999984</v>
      </c>
      <c r="D25">
        <f t="shared" si="2"/>
        <v>4.4379676614245848E-2</v>
      </c>
      <c r="E25">
        <f t="shared" si="3"/>
        <v>2.6220534224676649E-2</v>
      </c>
      <c r="G25" s="25" t="s">
        <v>12</v>
      </c>
      <c r="H25" s="14">
        <f>H23*$D$4+$D$3</f>
        <v>1.2800000000000002</v>
      </c>
      <c r="J25">
        <f>ROUND(IF($H$25&gt;$H$24,$H$25,$H$24),2)</f>
        <v>1.28</v>
      </c>
    </row>
    <row r="26" spans="2:12" ht="15" x14ac:dyDescent="0.25">
      <c r="B26" s="3">
        <f t="shared" si="1"/>
        <v>-1.9999999999999984</v>
      </c>
      <c r="C26" s="3">
        <f t="shared" si="0"/>
        <v>-1.9999999999999984</v>
      </c>
      <c r="D26">
        <f t="shared" si="2"/>
        <v>6.1145766321218327E-2</v>
      </c>
      <c r="E26">
        <f t="shared" si="3"/>
        <v>3.6694017385370294E-2</v>
      </c>
      <c r="G26" s="11" t="s">
        <v>28</v>
      </c>
      <c r="H26" s="45">
        <f>_xlfn.T.DIST(J25,$D$2,TRUE)-_xlfn.T.DIST(J24,$D$2,TRUE)</f>
        <v>0.86662174258310842</v>
      </c>
      <c r="I26" s="46">
        <f>ROUND(H26,4)*100</f>
        <v>86.66</v>
      </c>
    </row>
    <row r="27" spans="2:12" x14ac:dyDescent="0.2">
      <c r="B27" s="3">
        <f t="shared" si="1"/>
        <v>-1.7999999999999985</v>
      </c>
      <c r="C27" s="3">
        <f t="shared" si="0"/>
        <v>-1.7999999999999985</v>
      </c>
      <c r="D27">
        <f t="shared" si="2"/>
        <v>8.3116389653879824E-2</v>
      </c>
      <c r="E27">
        <f t="shared" si="3"/>
        <v>5.1026121567339607E-2</v>
      </c>
    </row>
    <row r="28" spans="2:12" x14ac:dyDescent="0.2">
      <c r="B28" s="3">
        <f t="shared" si="1"/>
        <v>-1.5999999999999985</v>
      </c>
      <c r="C28" s="3">
        <f t="shared" si="0"/>
        <v>-1.5999999999999985</v>
      </c>
      <c r="D28">
        <f t="shared" si="2"/>
        <v>0.11107787729698355</v>
      </c>
      <c r="E28">
        <f t="shared" si="3"/>
        <v>7.0340878628158854E-2</v>
      </c>
      <c r="G28" s="21" t="s">
        <v>15</v>
      </c>
    </row>
    <row r="29" spans="2:12" x14ac:dyDescent="0.2">
      <c r="B29" s="3">
        <f t="shared" si="1"/>
        <v>-1.3999999999999986</v>
      </c>
      <c r="C29" s="3">
        <f t="shared" si="0"/>
        <v>-1.3999999999999986</v>
      </c>
      <c r="D29">
        <f t="shared" si="2"/>
        <v>0.14539487566000639</v>
      </c>
      <c r="E29">
        <f t="shared" si="3"/>
        <v>9.5882676097318556E-2</v>
      </c>
      <c r="G29" s="21"/>
    </row>
    <row r="30" spans="2:12" x14ac:dyDescent="0.2">
      <c r="B30" s="3">
        <f t="shared" si="1"/>
        <v>-1.1999999999999986</v>
      </c>
      <c r="C30" s="3">
        <f t="shared" si="0"/>
        <v>-1.1999999999999986</v>
      </c>
      <c r="D30">
        <f t="shared" si="2"/>
        <v>0.18566389362670346</v>
      </c>
      <c r="E30">
        <f t="shared" si="3"/>
        <v>0.12889815036215316</v>
      </c>
      <c r="G30" s="23"/>
    </row>
    <row r="31" spans="2:12" x14ac:dyDescent="0.2">
      <c r="B31" s="3">
        <f t="shared" si="1"/>
        <v>-0.99999999999999867</v>
      </c>
      <c r="C31" s="3">
        <f t="shared" si="0"/>
        <v>-0.99999999999999867</v>
      </c>
      <c r="D31">
        <f t="shared" si="2"/>
        <v>0.230361989229139</v>
      </c>
      <c r="E31">
        <f t="shared" si="3"/>
        <v>0.17044656615103027</v>
      </c>
      <c r="G31" s="4"/>
    </row>
    <row r="32" spans="2:12" x14ac:dyDescent="0.2">
      <c r="B32" s="3">
        <f t="shared" si="1"/>
        <v>-0.79999999999999871</v>
      </c>
      <c r="C32" s="3">
        <f t="shared" si="0"/>
        <v>-0.79999999999999871</v>
      </c>
      <c r="D32">
        <f t="shared" si="2"/>
        <v>0.27662513233825675</v>
      </c>
      <c r="E32">
        <f t="shared" si="3"/>
        <v>0.22115020957077103</v>
      </c>
      <c r="G32" s="23" t="s">
        <v>16</v>
      </c>
    </row>
    <row r="33" spans="2:7" x14ac:dyDescent="0.2">
      <c r="B33" s="3">
        <f t="shared" si="1"/>
        <v>-0.59999999999999876</v>
      </c>
      <c r="C33" s="3">
        <f t="shared" si="0"/>
        <v>-0.59999999999999876</v>
      </c>
      <c r="D33">
        <f t="shared" si="2"/>
        <v>0.32032581052912479</v>
      </c>
      <c r="E33">
        <f t="shared" si="3"/>
        <v>0.28092759101456871</v>
      </c>
      <c r="G33" s="23"/>
    </row>
    <row r="34" spans="2:7" x14ac:dyDescent="0.2">
      <c r="B34" s="3">
        <f t="shared" si="1"/>
        <v>-0.39999999999999875</v>
      </c>
      <c r="C34" s="3">
        <f t="shared" si="0"/>
        <v>-0.39999999999999875</v>
      </c>
      <c r="D34">
        <f t="shared" si="2"/>
        <v>0.35657853369790427</v>
      </c>
      <c r="E34">
        <f t="shared" si="3"/>
        <v>0.34878370482956189</v>
      </c>
      <c r="G34" s="4"/>
    </row>
    <row r="35" spans="2:7" x14ac:dyDescent="0.2">
      <c r="B35" s="3">
        <f t="shared" si="1"/>
        <v>-0.19999999999999873</v>
      </c>
      <c r="C35" s="3">
        <f t="shared" si="0"/>
        <v>-0.19999999999999873</v>
      </c>
      <c r="D35">
        <f t="shared" si="2"/>
        <v>0.38065818105444937</v>
      </c>
      <c r="E35">
        <f t="shared" si="3"/>
        <v>0.42274459569017331</v>
      </c>
      <c r="G35" s="4"/>
    </row>
    <row r="36" spans="2:7" x14ac:dyDescent="0.2">
      <c r="B36" s="3">
        <f t="shared" si="1"/>
        <v>1.27675647831893E-15</v>
      </c>
      <c r="C36" s="3">
        <f t="shared" si="0"/>
        <v>1.27675647831893E-15</v>
      </c>
      <c r="D36">
        <f t="shared" si="2"/>
        <v>0.38910838396603115</v>
      </c>
      <c r="E36">
        <f t="shared" si="3"/>
        <v>0.5</v>
      </c>
      <c r="G36" s="4"/>
    </row>
    <row r="37" spans="2:7" x14ac:dyDescent="0.2">
      <c r="B37" s="3">
        <f t="shared" si="1"/>
        <v>0.20000000000000129</v>
      </c>
      <c r="C37" s="3">
        <f t="shared" si="0"/>
        <v>0.20000000000000129</v>
      </c>
      <c r="D37">
        <f t="shared" si="2"/>
        <v>0.38065818105444921</v>
      </c>
      <c r="E37">
        <f t="shared" si="3"/>
        <v>0.57725540430982769</v>
      </c>
    </row>
    <row r="38" spans="2:7" x14ac:dyDescent="0.2">
      <c r="B38" s="3">
        <f t="shared" si="1"/>
        <v>0.4000000000000013</v>
      </c>
      <c r="C38" s="3">
        <f t="shared" si="0"/>
        <v>0.4000000000000013</v>
      </c>
      <c r="D38">
        <f t="shared" si="2"/>
        <v>0.35657853369790382</v>
      </c>
      <c r="E38">
        <f t="shared" si="3"/>
        <v>0.651216295170439</v>
      </c>
    </row>
    <row r="39" spans="2:7" x14ac:dyDescent="0.2">
      <c r="B39" s="3">
        <f t="shared" si="1"/>
        <v>0.60000000000000131</v>
      </c>
      <c r="C39" s="3">
        <f t="shared" si="0"/>
        <v>0.60000000000000131</v>
      </c>
      <c r="D39">
        <f t="shared" si="2"/>
        <v>0.32032581052912429</v>
      </c>
      <c r="E39">
        <f t="shared" si="3"/>
        <v>0.71907240898543212</v>
      </c>
    </row>
    <row r="40" spans="2:7" x14ac:dyDescent="0.2">
      <c r="B40" s="3">
        <f t="shared" si="1"/>
        <v>0.80000000000000138</v>
      </c>
      <c r="C40" s="3">
        <f t="shared" si="0"/>
        <v>0.80000000000000138</v>
      </c>
      <c r="D40">
        <f t="shared" si="2"/>
        <v>0.27662513233825614</v>
      </c>
      <c r="E40">
        <f t="shared" si="3"/>
        <v>0.77884979042922975</v>
      </c>
    </row>
    <row r="41" spans="2:7" x14ac:dyDescent="0.2">
      <c r="B41" s="3">
        <f t="shared" si="1"/>
        <v>1.0000000000000013</v>
      </c>
      <c r="C41" s="3">
        <f t="shared" si="0"/>
        <v>1.0000000000000013</v>
      </c>
      <c r="D41">
        <f t="shared" si="2"/>
        <v>0.23036198922913842</v>
      </c>
      <c r="E41">
        <f t="shared" si="3"/>
        <v>0.8295534338489704</v>
      </c>
    </row>
    <row r="42" spans="2:7" x14ac:dyDescent="0.2">
      <c r="B42" s="3">
        <f t="shared" si="1"/>
        <v>1.2000000000000013</v>
      </c>
      <c r="C42" s="3">
        <f t="shared" si="0"/>
        <v>1.2000000000000013</v>
      </c>
      <c r="D42">
        <f t="shared" si="2"/>
        <v>0.18566389362670294</v>
      </c>
      <c r="E42">
        <f t="shared" si="3"/>
        <v>0.87110184963784731</v>
      </c>
    </row>
    <row r="43" spans="2:7" x14ac:dyDescent="0.2">
      <c r="B43" s="3">
        <f t="shared" si="1"/>
        <v>1.4000000000000012</v>
      </c>
      <c r="C43" s="3">
        <f t="shared" si="0"/>
        <v>1.4000000000000012</v>
      </c>
      <c r="D43">
        <f t="shared" si="2"/>
        <v>0.14539487566000589</v>
      </c>
      <c r="E43">
        <f t="shared" si="3"/>
        <v>0.90411732390268207</v>
      </c>
    </row>
    <row r="44" spans="2:7" x14ac:dyDescent="0.2">
      <c r="B44" s="3">
        <f t="shared" si="1"/>
        <v>1.6000000000000012</v>
      </c>
      <c r="C44" s="3">
        <f t="shared" si="0"/>
        <v>1.6000000000000012</v>
      </c>
      <c r="D44">
        <f t="shared" si="2"/>
        <v>0.11107787729698318</v>
      </c>
      <c r="E44">
        <f t="shared" si="3"/>
        <v>0.92965912137184148</v>
      </c>
    </row>
    <row r="45" spans="2:7" x14ac:dyDescent="0.2">
      <c r="B45" s="3">
        <f t="shared" si="1"/>
        <v>1.8000000000000012</v>
      </c>
      <c r="C45" s="3">
        <f t="shared" si="0"/>
        <v>1.8000000000000012</v>
      </c>
      <c r="D45">
        <f t="shared" si="2"/>
        <v>8.3116389653879449E-2</v>
      </c>
      <c r="E45">
        <f t="shared" si="3"/>
        <v>0.94897387843266057</v>
      </c>
    </row>
    <row r="46" spans="2:7" x14ac:dyDescent="0.2">
      <c r="B46" s="3">
        <f t="shared" si="1"/>
        <v>2.0000000000000013</v>
      </c>
      <c r="C46" s="3">
        <f t="shared" si="0"/>
        <v>2.0000000000000013</v>
      </c>
      <c r="D46">
        <f t="shared" si="2"/>
        <v>6.1145766321218049E-2</v>
      </c>
      <c r="E46">
        <f t="shared" si="3"/>
        <v>0.96330598261462996</v>
      </c>
    </row>
    <row r="47" spans="2:7" x14ac:dyDescent="0.2">
      <c r="B47" s="3">
        <f t="shared" si="1"/>
        <v>2.2000000000000015</v>
      </c>
      <c r="C47" s="3">
        <f t="shared" si="0"/>
        <v>2.2000000000000015</v>
      </c>
      <c r="D47">
        <f t="shared" si="2"/>
        <v>4.4379676614245592E-2</v>
      </c>
      <c r="E47">
        <f t="shared" si="3"/>
        <v>0.97377946577532348</v>
      </c>
    </row>
    <row r="48" spans="2:7" x14ac:dyDescent="0.2">
      <c r="B48" s="3">
        <f t="shared" si="1"/>
        <v>2.4000000000000017</v>
      </c>
      <c r="C48" s="3">
        <f t="shared" si="0"/>
        <v>2.4000000000000017</v>
      </c>
      <c r="D48">
        <f t="shared" si="2"/>
        <v>3.1879493750030498E-2</v>
      </c>
      <c r="E48">
        <f t="shared" si="3"/>
        <v>0.98134217696902148</v>
      </c>
    </row>
    <row r="49" spans="2:5" x14ac:dyDescent="0.2">
      <c r="B49" s="3">
        <f t="shared" si="1"/>
        <v>2.6000000000000019</v>
      </c>
      <c r="C49" s="3">
        <f t="shared" si="0"/>
        <v>2.6000000000000019</v>
      </c>
      <c r="D49">
        <f t="shared" si="2"/>
        <v>2.2728119798464893E-2</v>
      </c>
      <c r="E49">
        <f t="shared" si="3"/>
        <v>0.98675425124295246</v>
      </c>
    </row>
    <row r="50" spans="2:5" x14ac:dyDescent="0.2">
      <c r="B50" s="3">
        <f t="shared" si="1"/>
        <v>2.800000000000002</v>
      </c>
      <c r="C50" s="3">
        <f t="shared" si="0"/>
        <v>2.800000000000002</v>
      </c>
      <c r="D50">
        <f t="shared" si="2"/>
        <v>1.6121257439422072E-2</v>
      </c>
      <c r="E50">
        <f t="shared" si="3"/>
        <v>0.99060272581125375</v>
      </c>
    </row>
    <row r="51" spans="2:5" x14ac:dyDescent="0.2">
      <c r="B51" s="3">
        <f t="shared" si="1"/>
        <v>3.0000000000000022</v>
      </c>
      <c r="C51" s="3">
        <f t="shared" si="0"/>
        <v>3.0000000000000022</v>
      </c>
      <c r="D51">
        <f t="shared" si="2"/>
        <v>1.1400549464542485E-2</v>
      </c>
      <c r="E51">
        <f t="shared" si="3"/>
        <v>0.99332817248871519</v>
      </c>
    </row>
    <row r="52" spans="2:5" x14ac:dyDescent="0.2">
      <c r="B52" s="3">
        <f t="shared" si="1"/>
        <v>3.2000000000000024</v>
      </c>
      <c r="C52" s="3">
        <f t="shared" si="0"/>
        <v>3.2000000000000024</v>
      </c>
      <c r="D52">
        <f t="shared" si="2"/>
        <v>8.0521673723421248E-3</v>
      </c>
      <c r="E52">
        <f t="shared" si="3"/>
        <v>0.99525415210234813</v>
      </c>
    </row>
    <row r="53" spans="2:5" x14ac:dyDescent="0.2">
      <c r="B53" s="3">
        <f t="shared" si="1"/>
        <v>3.4000000000000026</v>
      </c>
      <c r="C53" s="3">
        <f t="shared" si="0"/>
        <v>3.4000000000000026</v>
      </c>
      <c r="D53">
        <f t="shared" si="2"/>
        <v>5.6885611066299045E-3</v>
      </c>
      <c r="E53">
        <f t="shared" si="3"/>
        <v>0.99661446378783103</v>
      </c>
    </row>
    <row r="54" spans="2:5" x14ac:dyDescent="0.2">
      <c r="B54" s="3">
        <f t="shared" si="1"/>
        <v>3.6000000000000028</v>
      </c>
      <c r="C54" s="3">
        <f t="shared" si="0"/>
        <v>3.6000000000000028</v>
      </c>
      <c r="D54">
        <f t="shared" si="2"/>
        <v>4.0246232150294488E-3</v>
      </c>
      <c r="E54">
        <f t="shared" si="3"/>
        <v>0.9975760461585178</v>
      </c>
    </row>
    <row r="55" spans="2:5" x14ac:dyDescent="0.2">
      <c r="B55" s="3">
        <f t="shared" si="1"/>
        <v>3.8000000000000029</v>
      </c>
      <c r="C55" s="3">
        <f t="shared" si="0"/>
        <v>3.8000000000000029</v>
      </c>
      <c r="D55">
        <f t="shared" si="2"/>
        <v>2.8543943946095921E-3</v>
      </c>
      <c r="E55">
        <f t="shared" si="3"/>
        <v>0.99825709673846019</v>
      </c>
    </row>
    <row r="56" spans="2:5" x14ac:dyDescent="0.2">
      <c r="B56" s="3">
        <f t="shared" si="1"/>
        <v>4.0000000000000027</v>
      </c>
      <c r="C56" s="3">
        <f t="shared" si="0"/>
        <v>4.0000000000000027</v>
      </c>
      <c r="D56">
        <f t="shared" si="2"/>
        <v>2.0310339110412067E-3</v>
      </c>
      <c r="E56">
        <f t="shared" si="3"/>
        <v>0.99874083368763167</v>
      </c>
    </row>
    <row r="58" spans="2:5" x14ac:dyDescent="0.2">
      <c r="C58" s="3"/>
    </row>
    <row r="60" spans="2:5" x14ac:dyDescent="0.2">
      <c r="B60" s="2" t="s">
        <v>20</v>
      </c>
      <c r="C60" s="2" t="s">
        <v>2</v>
      </c>
      <c r="D60" s="2" t="s">
        <v>3</v>
      </c>
      <c r="E60" s="2"/>
    </row>
    <row r="61" spans="2:5" x14ac:dyDescent="0.2">
      <c r="C61" s="3">
        <f>IF($H$25&gt;$H$24,$H$24,$H$25)</f>
        <v>-2.4</v>
      </c>
      <c r="D61">
        <f t="shared" ref="D61:D124" si="4">_xlfn.T.DIST(C61,$D$2,)</f>
        <v>3.1879493750030567E-2</v>
      </c>
      <c r="E61" s="3"/>
    </row>
    <row r="62" spans="2:5" x14ac:dyDescent="0.2">
      <c r="C62" s="3">
        <f>C61+($C$141-$C$61)/80</f>
        <v>-2.3540000000000001</v>
      </c>
      <c r="D62">
        <f t="shared" si="4"/>
        <v>3.4426093027322843E-2</v>
      </c>
    </row>
    <row r="63" spans="2:5" x14ac:dyDescent="0.2">
      <c r="C63" s="3">
        <f t="shared" ref="C63:C126" si="5">C62+($C$141-$C$61)/80</f>
        <v>-2.3080000000000003</v>
      </c>
      <c r="D63">
        <f t="shared" si="4"/>
        <v>3.7160146512635057E-2</v>
      </c>
    </row>
    <row r="64" spans="2:5" x14ac:dyDescent="0.2">
      <c r="C64" s="3">
        <f t="shared" si="5"/>
        <v>-2.2620000000000005</v>
      </c>
      <c r="D64">
        <f t="shared" si="4"/>
        <v>4.0092761302121388E-2</v>
      </c>
    </row>
    <row r="65" spans="3:4" x14ac:dyDescent="0.2">
      <c r="C65" s="3">
        <f t="shared" si="5"/>
        <v>-2.2160000000000006</v>
      </c>
      <c r="D65">
        <f t="shared" si="4"/>
        <v>4.3235298222779994E-2</v>
      </c>
    </row>
    <row r="66" spans="3:4" x14ac:dyDescent="0.2">
      <c r="C66" s="3">
        <f t="shared" si="5"/>
        <v>-2.1700000000000008</v>
      </c>
      <c r="D66">
        <f t="shared" si="4"/>
        <v>4.6599312981832404E-2</v>
      </c>
    </row>
    <row r="67" spans="3:4" x14ac:dyDescent="0.2">
      <c r="C67" s="3">
        <f t="shared" si="5"/>
        <v>-2.124000000000001</v>
      </c>
      <c r="D67">
        <f t="shared" si="4"/>
        <v>5.0196485975968895E-2</v>
      </c>
    </row>
    <row r="68" spans="3:4" x14ac:dyDescent="0.2">
      <c r="C68" s="3">
        <f t="shared" si="5"/>
        <v>-2.0780000000000012</v>
      </c>
      <c r="D68">
        <f t="shared" si="4"/>
        <v>5.4038539851778228E-2</v>
      </c>
    </row>
    <row r="69" spans="3:4" x14ac:dyDescent="0.2">
      <c r="C69" s="3">
        <f t="shared" si="5"/>
        <v>-2.0320000000000014</v>
      </c>
      <c r="D69">
        <f t="shared" si="4"/>
        <v>5.8137143964649619E-2</v>
      </c>
    </row>
    <row r="70" spans="3:4" x14ac:dyDescent="0.2">
      <c r="C70" s="3">
        <f t="shared" si="5"/>
        <v>-1.9860000000000013</v>
      </c>
      <c r="D70">
        <f t="shared" si="4"/>
        <v>6.2503804969880464E-2</v>
      </c>
    </row>
    <row r="71" spans="3:4" x14ac:dyDescent="0.2">
      <c r="C71" s="3">
        <f t="shared" si="5"/>
        <v>-1.9400000000000013</v>
      </c>
      <c r="D71">
        <f t="shared" si="4"/>
        <v>6.7149742900909956E-2</v>
      </c>
    </row>
    <row r="72" spans="3:4" x14ac:dyDescent="0.2">
      <c r="C72" s="3">
        <f t="shared" si="5"/>
        <v>-1.8940000000000012</v>
      </c>
      <c r="D72">
        <f t="shared" si="4"/>
        <v>7.2085752249675575E-2</v>
      </c>
    </row>
    <row r="73" spans="3:4" x14ac:dyDescent="0.2">
      <c r="C73" s="3">
        <f t="shared" si="5"/>
        <v>-1.8480000000000012</v>
      </c>
      <c r="D73">
        <f t="shared" si="4"/>
        <v>7.7322047766882646E-2</v>
      </c>
    </row>
    <row r="74" spans="3:4" x14ac:dyDescent="0.2">
      <c r="C74" s="3">
        <f t="shared" si="5"/>
        <v>-1.8020000000000012</v>
      </c>
      <c r="D74">
        <f t="shared" si="4"/>
        <v>8.2868094948798557E-2</v>
      </c>
    </row>
    <row r="75" spans="3:4" x14ac:dyDescent="0.2">
      <c r="C75" s="3">
        <f t="shared" si="5"/>
        <v>-1.7560000000000011</v>
      </c>
      <c r="D75">
        <f t="shared" si="4"/>
        <v>8.8732425474544088E-2</v>
      </c>
    </row>
    <row r="76" spans="3:4" x14ac:dyDescent="0.2">
      <c r="C76" s="3">
        <f t="shared" si="5"/>
        <v>-1.7100000000000011</v>
      </c>
      <c r="D76">
        <f t="shared" si="4"/>
        <v>9.4922438205196288E-2</v>
      </c>
    </row>
    <row r="77" spans="3:4" x14ac:dyDescent="0.2">
      <c r="C77" s="3">
        <f t="shared" si="5"/>
        <v>-1.664000000000001</v>
      </c>
      <c r="D77">
        <f t="shared" si="4"/>
        <v>0.10144418675340368</v>
      </c>
    </row>
    <row r="78" spans="3:4" x14ac:dyDescent="0.2">
      <c r="C78" s="3">
        <f t="shared" si="5"/>
        <v>-1.618000000000001</v>
      </c>
      <c r="D78">
        <f t="shared" si="4"/>
        <v>0.10830215507798126</v>
      </c>
    </row>
    <row r="79" spans="3:4" x14ac:dyDescent="0.2">
      <c r="C79" s="3">
        <f t="shared" si="5"/>
        <v>-1.572000000000001</v>
      </c>
      <c r="D79">
        <f t="shared" si="4"/>
        <v>0.11549902304840892</v>
      </c>
    </row>
    <row r="80" spans="3:4" x14ac:dyDescent="0.2">
      <c r="C80" s="3">
        <f t="shared" si="5"/>
        <v>-1.5260000000000009</v>
      </c>
      <c r="D80">
        <f t="shared" si="4"/>
        <v>0.12303542445324271</v>
      </c>
    </row>
    <row r="81" spans="3:4" x14ac:dyDescent="0.2">
      <c r="C81" s="3">
        <f t="shared" si="5"/>
        <v>-1.4800000000000009</v>
      </c>
      <c r="D81">
        <f t="shared" si="4"/>
        <v>0.13090970048547348</v>
      </c>
    </row>
    <row r="82" spans="3:4" x14ac:dyDescent="0.2">
      <c r="C82" s="3">
        <f t="shared" si="5"/>
        <v>-1.4340000000000008</v>
      </c>
      <c r="D82">
        <f t="shared" si="4"/>
        <v>0.13911765231527973</v>
      </c>
    </row>
    <row r="83" spans="3:4" x14ac:dyDescent="0.2">
      <c r="C83" s="3">
        <f t="shared" si="5"/>
        <v>-1.3880000000000008</v>
      </c>
      <c r="D83">
        <f t="shared" si="4"/>
        <v>0.14765229694186768</v>
      </c>
    </row>
    <row r="84" spans="3:4" x14ac:dyDescent="0.2">
      <c r="C84" s="3">
        <f t="shared" si="5"/>
        <v>-1.3420000000000007</v>
      </c>
      <c r="D84">
        <f t="shared" si="4"/>
        <v>0.1565036310836164</v>
      </c>
    </row>
    <row r="85" spans="3:4" x14ac:dyDescent="0.2">
      <c r="C85" s="3">
        <f t="shared" si="5"/>
        <v>-1.2960000000000007</v>
      </c>
      <c r="D85">
        <f t="shared" si="4"/>
        <v>0.16565840839907223</v>
      </c>
    </row>
    <row r="86" spans="3:4" x14ac:dyDescent="0.2">
      <c r="C86" s="3">
        <f t="shared" si="5"/>
        <v>-1.2500000000000007</v>
      </c>
      <c r="D86">
        <f t="shared" si="4"/>
        <v>0.17509993580741315</v>
      </c>
    </row>
    <row r="87" spans="3:4" x14ac:dyDescent="0.2">
      <c r="C87" s="3">
        <f t="shared" si="5"/>
        <v>-1.2040000000000006</v>
      </c>
      <c r="D87">
        <f t="shared" si="4"/>
        <v>0.18480789507062176</v>
      </c>
    </row>
    <row r="88" spans="3:4" x14ac:dyDescent="0.2">
      <c r="C88" s="3">
        <f t="shared" si="5"/>
        <v>-1.1580000000000006</v>
      </c>
      <c r="D88">
        <f t="shared" si="4"/>
        <v>0.19475819608416314</v>
      </c>
    </row>
    <row r="89" spans="3:4" x14ac:dyDescent="0.2">
      <c r="C89" s="3">
        <f t="shared" si="5"/>
        <v>-1.1120000000000005</v>
      </c>
      <c r="D89">
        <f t="shared" si="4"/>
        <v>0.20492286847130931</v>
      </c>
    </row>
    <row r="90" spans="3:4" x14ac:dyDescent="0.2">
      <c r="C90" s="3">
        <f t="shared" si="5"/>
        <v>-1.0660000000000005</v>
      </c>
      <c r="D90">
        <f t="shared" si="4"/>
        <v>0.21526999806185609</v>
      </c>
    </row>
    <row r="91" spans="3:4" x14ac:dyDescent="0.2">
      <c r="C91" s="3">
        <f t="shared" si="5"/>
        <v>-1.0200000000000005</v>
      </c>
      <c r="D91">
        <f t="shared" si="4"/>
        <v>0.22576371463420913</v>
      </c>
    </row>
    <row r="92" spans="3:4" x14ac:dyDescent="0.2">
      <c r="C92" s="3">
        <f t="shared" si="5"/>
        <v>-0.97400000000000042</v>
      </c>
      <c r="D92">
        <f t="shared" si="4"/>
        <v>0.23636423688941374</v>
      </c>
    </row>
    <row r="93" spans="3:4" x14ac:dyDescent="0.2">
      <c r="C93" s="3">
        <f t="shared" si="5"/>
        <v>-0.92800000000000038</v>
      </c>
      <c r="D93">
        <f t="shared" si="4"/>
        <v>0.24702797999033271</v>
      </c>
    </row>
    <row r="94" spans="3:4" x14ac:dyDescent="0.2">
      <c r="C94" s="3">
        <f t="shared" si="5"/>
        <v>-0.88200000000000034</v>
      </c>
      <c r="D94">
        <f t="shared" si="4"/>
        <v>0.25770773012899384</v>
      </c>
    </row>
    <row r="95" spans="3:4" x14ac:dyDescent="0.2">
      <c r="C95" s="3">
        <f t="shared" si="5"/>
        <v>-0.8360000000000003</v>
      </c>
      <c r="D95">
        <f t="shared" si="4"/>
        <v>0.26835288947829328</v>
      </c>
    </row>
    <row r="96" spans="3:4" x14ac:dyDescent="0.2">
      <c r="C96" s="3">
        <f t="shared" si="5"/>
        <v>-0.79000000000000026</v>
      </c>
      <c r="D96">
        <f t="shared" si="4"/>
        <v>0.2789097935482337</v>
      </c>
    </row>
    <row r="97" spans="3:4" x14ac:dyDescent="0.2">
      <c r="C97" s="3">
        <f t="shared" si="5"/>
        <v>-0.74400000000000022</v>
      </c>
      <c r="D97">
        <f t="shared" si="4"/>
        <v>0.28932210141954362</v>
      </c>
    </row>
    <row r="98" spans="3:4" x14ac:dyDescent="0.2">
      <c r="C98" s="3">
        <f t="shared" si="5"/>
        <v>-0.69800000000000018</v>
      </c>
      <c r="D98">
        <f t="shared" si="4"/>
        <v>0.29953125759772009</v>
      </c>
    </row>
    <row r="99" spans="3:4" x14ac:dyDescent="0.2">
      <c r="C99" s="3">
        <f t="shared" si="5"/>
        <v>-0.65200000000000014</v>
      </c>
      <c r="D99">
        <f t="shared" si="4"/>
        <v>0.30947702235825775</v>
      </c>
    </row>
    <row r="100" spans="3:4" x14ac:dyDescent="0.2">
      <c r="C100" s="3">
        <f t="shared" si="5"/>
        <v>-0.60600000000000009</v>
      </c>
      <c r="D100">
        <f t="shared" si="4"/>
        <v>0.31909806548976044</v>
      </c>
    </row>
    <row r="101" spans="3:4" x14ac:dyDescent="0.2">
      <c r="C101" s="3">
        <f t="shared" si="5"/>
        <v>-0.56000000000000005</v>
      </c>
      <c r="D101">
        <f t="shared" si="4"/>
        <v>0.32833261634606853</v>
      </c>
    </row>
    <row r="102" spans="3:4" x14ac:dyDescent="0.2">
      <c r="C102" s="3">
        <f t="shared" si="5"/>
        <v>-0.51400000000000001</v>
      </c>
      <c r="D102">
        <f t="shared" si="4"/>
        <v>0.33711916115956775</v>
      </c>
    </row>
    <row r="103" spans="3:4" x14ac:dyDescent="0.2">
      <c r="C103" s="3">
        <f t="shared" si="5"/>
        <v>-0.46800000000000003</v>
      </c>
      <c r="D103">
        <f t="shared" si="4"/>
        <v>0.34539717671900305</v>
      </c>
    </row>
    <row r="104" spans="3:4" x14ac:dyDescent="0.2">
      <c r="C104" s="3">
        <f t="shared" si="5"/>
        <v>-0.42200000000000004</v>
      </c>
      <c r="D104">
        <f t="shared" si="4"/>
        <v>0.35310788785230712</v>
      </c>
    </row>
    <row r="105" spans="3:4" x14ac:dyDescent="0.2">
      <c r="C105" s="3">
        <f t="shared" si="5"/>
        <v>-0.37600000000000006</v>
      </c>
      <c r="D105">
        <f t="shared" si="4"/>
        <v>0.36019503475303666</v>
      </c>
    </row>
    <row r="106" spans="3:4" x14ac:dyDescent="0.2">
      <c r="C106" s="3">
        <f t="shared" si="5"/>
        <v>-0.33000000000000007</v>
      </c>
      <c r="D106">
        <f t="shared" si="4"/>
        <v>0.36660563511806693</v>
      </c>
    </row>
    <row r="107" spans="3:4" x14ac:dyDescent="0.2">
      <c r="C107" s="3">
        <f t="shared" si="5"/>
        <v>-0.28400000000000009</v>
      </c>
      <c r="D107">
        <f t="shared" si="4"/>
        <v>0.37229072538564634</v>
      </c>
    </row>
    <row r="108" spans="3:4" x14ac:dyDescent="0.2">
      <c r="C108" s="3">
        <f t="shared" si="5"/>
        <v>-0.2380000000000001</v>
      </c>
      <c r="D108">
        <f t="shared" si="4"/>
        <v>0.37720606512589006</v>
      </c>
    </row>
    <row r="109" spans="3:4" x14ac:dyDescent="0.2">
      <c r="C109" s="3">
        <f t="shared" si="5"/>
        <v>-0.19200000000000012</v>
      </c>
      <c r="D109">
        <f t="shared" si="4"/>
        <v>0.38131278887382486</v>
      </c>
    </row>
    <row r="110" spans="3:4" x14ac:dyDescent="0.2">
      <c r="C110" s="3">
        <f t="shared" si="5"/>
        <v>-0.14600000000000013</v>
      </c>
      <c r="D110">
        <f t="shared" si="4"/>
        <v>0.38457799042344654</v>
      </c>
    </row>
    <row r="111" spans="3:4" x14ac:dyDescent="0.2">
      <c r="C111" s="3">
        <f t="shared" si="5"/>
        <v>-0.10000000000000013</v>
      </c>
      <c r="D111">
        <f t="shared" si="4"/>
        <v>0.38697522581518051</v>
      </c>
    </row>
    <row r="112" spans="3:4" x14ac:dyDescent="0.2">
      <c r="C112" s="3">
        <f t="shared" si="5"/>
        <v>-5.4000000000000131E-2</v>
      </c>
      <c r="D112">
        <f t="shared" si="4"/>
        <v>0.38848492292305781</v>
      </c>
    </row>
    <row r="113" spans="3:4" x14ac:dyDescent="0.2">
      <c r="C113" s="3">
        <f t="shared" si="5"/>
        <v>-8.000000000000132E-3</v>
      </c>
      <c r="D113">
        <f t="shared" si="4"/>
        <v>0.38909468763580057</v>
      </c>
    </row>
    <row r="114" spans="3:4" x14ac:dyDescent="0.2">
      <c r="C114" s="3">
        <f t="shared" si="5"/>
        <v>3.7999999999999867E-2</v>
      </c>
      <c r="D114">
        <f t="shared" si="4"/>
        <v>0.38879949906286843</v>
      </c>
    </row>
    <row r="115" spans="3:4" x14ac:dyDescent="0.2">
      <c r="C115" s="3">
        <f t="shared" si="5"/>
        <v>8.3999999999999866E-2</v>
      </c>
      <c r="D115">
        <f t="shared" si="4"/>
        <v>0.38760178890103925</v>
      </c>
    </row>
    <row r="116" spans="3:4" x14ac:dyDescent="0.2">
      <c r="C116" s="3">
        <f t="shared" si="5"/>
        <v>0.12999999999999987</v>
      </c>
      <c r="D116">
        <f t="shared" si="4"/>
        <v>0.38551140297524544</v>
      </c>
    </row>
    <row r="117" spans="3:4" x14ac:dyDescent="0.2">
      <c r="C117" s="3">
        <f t="shared" si="5"/>
        <v>0.17599999999999988</v>
      </c>
      <c r="D117">
        <f t="shared" si="4"/>
        <v>0.38254544591677797</v>
      </c>
    </row>
    <row r="118" spans="3:4" x14ac:dyDescent="0.2">
      <c r="C118" s="3">
        <f t="shared" si="5"/>
        <v>0.22199999999999986</v>
      </c>
      <c r="D118">
        <f t="shared" si="4"/>
        <v>0.3787280128567973</v>
      </c>
    </row>
    <row r="119" spans="3:4" x14ac:dyDescent="0.2">
      <c r="C119" s="3">
        <f t="shared" si="5"/>
        <v>0.26799999999999985</v>
      </c>
      <c r="D119">
        <f t="shared" si="4"/>
        <v>0.37408981478918957</v>
      </c>
    </row>
    <row r="120" spans="3:4" x14ac:dyDescent="0.2">
      <c r="C120" s="3">
        <f t="shared" si="5"/>
        <v>0.31399999999999983</v>
      </c>
      <c r="D120">
        <f t="shared" si="4"/>
        <v>0.36866770679672073</v>
      </c>
    </row>
    <row r="121" spans="3:4" x14ac:dyDescent="0.2">
      <c r="C121" s="3">
        <f t="shared" si="5"/>
        <v>0.35999999999999982</v>
      </c>
      <c r="D121">
        <f t="shared" si="4"/>
        <v>0.36250413055197483</v>
      </c>
    </row>
    <row r="122" spans="3:4" x14ac:dyDescent="0.2">
      <c r="C122" s="3">
        <f t="shared" si="5"/>
        <v>0.40599999999999981</v>
      </c>
      <c r="D122">
        <f t="shared" si="4"/>
        <v>0.35564648432870338</v>
      </c>
    </row>
    <row r="123" spans="3:4" x14ac:dyDescent="0.2">
      <c r="C123" s="3">
        <f t="shared" si="5"/>
        <v>0.45199999999999979</v>
      </c>
      <c r="D123">
        <f t="shared" si="4"/>
        <v>0.3481464351370937</v>
      </c>
    </row>
    <row r="124" spans="3:4" x14ac:dyDescent="0.2">
      <c r="C124" s="3">
        <f t="shared" si="5"/>
        <v>0.49799999999999978</v>
      </c>
      <c r="D124">
        <f t="shared" si="4"/>
        <v>0.3400591884953153</v>
      </c>
    </row>
    <row r="125" spans="3:4" x14ac:dyDescent="0.2">
      <c r="C125" s="3">
        <f t="shared" si="5"/>
        <v>0.54399999999999982</v>
      </c>
      <c r="D125">
        <f t="shared" ref="D125:D141" si="6">_xlfn.T.DIST(C125,$D$2,)</f>
        <v>0.33144273175753414</v>
      </c>
    </row>
    <row r="126" spans="3:4" x14ac:dyDescent="0.2">
      <c r="C126" s="3">
        <f t="shared" si="5"/>
        <v>0.58999999999999986</v>
      </c>
      <c r="D126">
        <f t="shared" si="6"/>
        <v>0.32235706684388088</v>
      </c>
    </row>
    <row r="127" spans="3:4" x14ac:dyDescent="0.2">
      <c r="C127" s="3">
        <f t="shared" ref="C127:C140" si="7">C126+($C$141-$C$61)/80</f>
        <v>0.6359999999999999</v>
      </c>
      <c r="D127">
        <f t="shared" si="6"/>
        <v>0.31286344768804247</v>
      </c>
    </row>
    <row r="128" spans="3:4" x14ac:dyDescent="0.2">
      <c r="C128" s="3">
        <f t="shared" si="7"/>
        <v>0.68199999999999994</v>
      </c>
      <c r="D128">
        <f t="shared" si="6"/>
        <v>0.30302363677727567</v>
      </c>
    </row>
    <row r="129" spans="3:4" x14ac:dyDescent="0.2">
      <c r="C129" s="3">
        <f t="shared" si="7"/>
        <v>0.72799999999999998</v>
      </c>
      <c r="D129">
        <f t="shared" si="6"/>
        <v>0.29289919386525631</v>
      </c>
    </row>
    <row r="130" spans="3:4" x14ac:dyDescent="0.2">
      <c r="C130" s="3">
        <f t="shared" si="7"/>
        <v>0.77400000000000002</v>
      </c>
      <c r="D130">
        <f t="shared" si="6"/>
        <v>0.28255080835778351</v>
      </c>
    </row>
    <row r="131" spans="3:4" x14ac:dyDescent="0.2">
      <c r="C131" s="3">
        <f t="shared" si="7"/>
        <v>0.82000000000000006</v>
      </c>
      <c r="D131">
        <f t="shared" si="6"/>
        <v>0.27203768507859089</v>
      </c>
    </row>
    <row r="132" spans="3:4" x14ac:dyDescent="0.2">
      <c r="C132" s="3">
        <f t="shared" si="7"/>
        <v>0.8660000000000001</v>
      </c>
      <c r="D132">
        <f t="shared" si="6"/>
        <v>0.26141699119331929</v>
      </c>
    </row>
    <row r="133" spans="3:4" x14ac:dyDescent="0.2">
      <c r="C133" s="3">
        <f t="shared" si="7"/>
        <v>0.91200000000000014</v>
      </c>
      <c r="D133">
        <f t="shared" si="6"/>
        <v>0.25074337007882186</v>
      </c>
    </row>
    <row r="134" spans="3:4" x14ac:dyDescent="0.2">
      <c r="C134" s="3">
        <f t="shared" si="7"/>
        <v>0.95800000000000018</v>
      </c>
      <c r="D134">
        <f t="shared" si="6"/>
        <v>0.24006852594266243</v>
      </c>
    </row>
    <row r="135" spans="3:4" x14ac:dyDescent="0.2">
      <c r="C135" s="3">
        <f t="shared" si="7"/>
        <v>1.0040000000000002</v>
      </c>
      <c r="D135">
        <f t="shared" si="6"/>
        <v>0.22944088108720156</v>
      </c>
    </row>
    <row r="136" spans="3:4" x14ac:dyDescent="0.2">
      <c r="C136" s="3">
        <f t="shared" si="7"/>
        <v>1.0500000000000003</v>
      </c>
      <c r="D136">
        <f t="shared" si="6"/>
        <v>0.21890530592820223</v>
      </c>
    </row>
    <row r="137" spans="3:4" x14ac:dyDescent="0.2">
      <c r="C137" s="3">
        <f t="shared" si="7"/>
        <v>1.0960000000000003</v>
      </c>
      <c r="D137">
        <f t="shared" si="6"/>
        <v>0.20850292026324574</v>
      </c>
    </row>
    <row r="138" spans="3:4" x14ac:dyDescent="0.2">
      <c r="C138" s="3">
        <f t="shared" si="7"/>
        <v>1.1420000000000003</v>
      </c>
      <c r="D138">
        <f t="shared" si="6"/>
        <v>0.19827096287315948</v>
      </c>
    </row>
    <row r="139" spans="3:4" x14ac:dyDescent="0.2">
      <c r="C139" s="3">
        <f t="shared" si="7"/>
        <v>1.1880000000000004</v>
      </c>
      <c r="D139">
        <f t="shared" si="6"/>
        <v>0.18824272535175274</v>
      </c>
    </row>
    <row r="140" spans="3:4" x14ac:dyDescent="0.2">
      <c r="C140" s="3">
        <f t="shared" si="7"/>
        <v>1.2340000000000004</v>
      </c>
      <c r="D140">
        <f t="shared" si="6"/>
        <v>0.17844754510641977</v>
      </c>
    </row>
    <row r="141" spans="3:4" x14ac:dyDescent="0.2">
      <c r="C141" s="3">
        <f>IF($H$25&gt;$H$24,$H$25,$H$24)</f>
        <v>1.2800000000000002</v>
      </c>
      <c r="D141">
        <f t="shared" si="6"/>
        <v>0.16891085175586373</v>
      </c>
    </row>
  </sheetData>
  <printOptions horizontalCentered="1"/>
  <pageMargins left="0.25" right="0.25" top="0.5" bottom="0.5" header="0.5" footer="0.5"/>
  <pageSetup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Scroll Bar 3">
              <controlPr defaultSize="0" autoPict="0">
                <anchor moveWithCells="1">
                  <from>
                    <xdr:col>6</xdr:col>
                    <xdr:colOff>152400</xdr:colOff>
                    <xdr:row>28</xdr:row>
                    <xdr:rowOff>142875</xdr:rowOff>
                  </from>
                  <to>
                    <xdr:col>10</xdr:col>
                    <xdr:colOff>19050</xdr:colOff>
                    <xdr:row>30</xdr:row>
                    <xdr:rowOff>19050</xdr:rowOff>
                  </to>
                </anchor>
              </controlPr>
            </control>
          </mc:Choice>
        </mc:AlternateContent>
        <mc:AlternateContent xmlns:mc="http://schemas.openxmlformats.org/markup-compatibility/2006">
          <mc:Choice Requires="x14">
            <control shapeId="12293" r:id="rId5" name="Scroll Bar 5">
              <controlPr defaultSize="0" autoPict="0">
                <anchor moveWithCells="1">
                  <from>
                    <xdr:col>6</xdr:col>
                    <xdr:colOff>152400</xdr:colOff>
                    <xdr:row>32</xdr:row>
                    <xdr:rowOff>123825</xdr:rowOff>
                  </from>
                  <to>
                    <xdr:col>10</xdr:col>
                    <xdr:colOff>19050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
  <sheetViews>
    <sheetView showGridLines="0" workbookViewId="0">
      <selection activeCell="A8" sqref="A8"/>
    </sheetView>
  </sheetViews>
  <sheetFormatPr defaultRowHeight="12.75" x14ac:dyDescent="0.2"/>
  <cols>
    <col min="8" max="8" width="8.375" customWidth="1"/>
  </cols>
  <sheetData>
    <row r="1" spans="1:12" ht="23.25" x14ac:dyDescent="0.35">
      <c r="A1" s="19"/>
      <c r="B1" s="20" t="s">
        <v>8</v>
      </c>
      <c r="C1" s="19"/>
      <c r="D1" s="19"/>
      <c r="E1" s="19"/>
      <c r="F1" s="19"/>
      <c r="G1" s="19"/>
      <c r="H1" s="19"/>
      <c r="I1" s="19"/>
      <c r="J1" s="19"/>
      <c r="K1" s="19"/>
      <c r="L1" s="19"/>
    </row>
    <row r="2" spans="1:12" x14ac:dyDescent="0.2">
      <c r="A2" s="15" t="s">
        <v>7</v>
      </c>
      <c r="L2" s="17" t="s">
        <v>9</v>
      </c>
    </row>
    <row r="3" spans="1:12" x14ac:dyDescent="0.2">
      <c r="A3" s="16" t="s">
        <v>6</v>
      </c>
    </row>
    <row r="5" spans="1:12" x14ac:dyDescent="0.2">
      <c r="A5" s="22" t="s">
        <v>10</v>
      </c>
    </row>
    <row r="7" spans="1:12" x14ac:dyDescent="0.2">
      <c r="A7" s="21" t="s">
        <v>18</v>
      </c>
    </row>
  </sheetData>
  <hyperlinks>
    <hyperlink ref="A3" r:id="rId1"/>
    <hyperlink ref="A5"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4</vt:i4>
      </vt:variant>
    </vt:vector>
  </HeadingPairs>
  <TitlesOfParts>
    <vt:vector size="11" baseType="lpstr">
      <vt:lpstr>Left-Tailed</vt:lpstr>
      <vt:lpstr>Right-Tailed</vt:lpstr>
      <vt:lpstr>Between</vt:lpstr>
      <vt:lpstr>References</vt:lpstr>
      <vt:lpstr>Left-Tailed Graph</vt:lpstr>
      <vt:lpstr>Right-Tailed Graph</vt:lpstr>
      <vt:lpstr>Between Graph</vt:lpstr>
      <vt:lpstr>Between!Print_Area</vt:lpstr>
      <vt:lpstr>'Left-Tailed'!Print_Area</vt:lpstr>
      <vt:lpstr>References!Print_Area</vt:lpstr>
      <vt:lpstr>'Right-Tailed'!Print_Area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2012-05-22T20:25:33Z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