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chartsheets/sheet1.xml" ContentType="application/vnd.openxmlformats-officedocument.spreadsheetml.chartsheet+xml"/>
  <Override PartName="/xl/worksheets/sheet2.xml" ContentType="application/vnd.openxmlformats-officedocument.spreadsheetml.worksheet+xml"/>
  <Override PartName="/xl/chartsheets/sheet2.xml" ContentType="application/vnd.openxmlformats-officedocument.spreadsheetml.chartsheet+xml"/>
  <Override PartName="/xl/worksheets/sheet3.xml" ContentType="application/vnd.openxmlformats-officedocument.spreadsheetml.worksheet+xml"/>
  <Override PartName="/xl/chartsheets/sheet3.xml" ContentType="application/vnd.openxmlformats-officedocument.spreadsheetml.chartsheet+xml"/>
  <Override PartName="/xl/worksheets/sheet4.xml" ContentType="application/vnd.openxmlformats-officedocument.spreadsheetml.worksheet+xml"/>
  <Override PartName="/xl/chartsheets/sheet4.xml" ContentType="application/vnd.openxmlformats-officedocument.spreadsheetml.chart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trlProps/ctrlProp3.xml" ContentType="application/vnd.ms-excel.controlproperties+xml"/>
  <Override PartName="/xl/ctrlProps/ctrlProp4.xml" ContentType="application/vnd.ms-excel.controlproperties+xml"/>
  <Override PartName="/xl/comments2.xml" ContentType="application/vnd.openxmlformats-officedocument.spreadsheetml.comments+xml"/>
  <Override PartName="/xl/charts/chart3.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harts/chart4.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trlProps/ctrlProp5.xml" ContentType="application/vnd.ms-excel.controlproperties+xml"/>
  <Override PartName="/xl/ctrlProps/ctrlProp6.xml" ContentType="application/vnd.ms-excel.controlproperties+xml"/>
  <Override PartName="/xl/comments3.xml" ContentType="application/vnd.openxmlformats-officedocument.spreadsheetml.comments+xml"/>
  <Override PartName="/xl/charts/chart5.xml" ContentType="application/vnd.openxmlformats-officedocument.drawingml.chart+xml"/>
  <Override PartName="/xl/drawings/drawing10.xml" ContentType="application/vnd.openxmlformats-officedocument.drawingml.chartshapes+xml"/>
  <Override PartName="/xl/drawings/drawing11.xml" ContentType="application/vnd.openxmlformats-officedocument.drawing+xml"/>
  <Override PartName="/xl/charts/chart6.xml" ContentType="application/vnd.openxmlformats-officedocument.drawingml.chart+xml"/>
  <Override PartName="/xl/drawings/drawing12.xml" ContentType="application/vnd.openxmlformats-officedocument.drawingml.chartshapes+xml"/>
  <Override PartName="/xl/drawings/drawing13.xml" ContentType="application/vnd.openxmlformats-officedocument.drawing+xml"/>
  <Override PartName="/xl/ctrlProps/ctrlProp7.xml" ContentType="application/vnd.ms-excel.controlproperties+xml"/>
  <Override PartName="/xl/ctrlProps/ctrlProp8.xml" ContentType="application/vnd.ms-excel.controlproperties+xml"/>
  <Override PartName="/xl/comments4.xml" ContentType="application/vnd.openxmlformats-officedocument.spreadsheetml.comments+xml"/>
  <Override PartName="/xl/charts/chart7.xml" ContentType="application/vnd.openxmlformats-officedocument.drawingml.chart+xml"/>
  <Override PartName="/xl/drawings/drawing14.xml" ContentType="application/vnd.openxmlformats-officedocument.drawingml.chartshapes+xml"/>
  <Override PartName="/xl/drawings/drawing15.xml" ContentType="application/vnd.openxmlformats-officedocument.drawing+xml"/>
  <Override PartName="/xl/charts/chart8.xml" ContentType="application/vnd.openxmlformats-officedocument.drawingml.chart+xml"/>
  <Override PartName="/xl/drawings/drawing16.xml" ContentType="application/vnd.openxmlformats-officedocument.drawingml.chartshapes+xml"/>
  <Override PartName="/xl/drawings/drawing17.xml" ContentType="application/vnd.openxmlformats-officedocument.drawing+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20" yWindow="135" windowWidth="19320" windowHeight="13740"/>
  </bookViews>
  <sheets>
    <sheet name="t-Table" sheetId="18" r:id="rId1"/>
    <sheet name="t-Table Graph" sheetId="19" r:id="rId2"/>
    <sheet name="Between" sheetId="11" r:id="rId3"/>
    <sheet name="Between Graph" sheetId="13" r:id="rId4"/>
    <sheet name="Right-Tailed" sheetId="16" r:id="rId5"/>
    <sheet name="Right-Tailed Graph" sheetId="17" r:id="rId6"/>
    <sheet name="Left-Tailed" sheetId="1" r:id="rId7"/>
    <sheet name="Left-Tailed Graph" sheetId="5" r:id="rId8"/>
    <sheet name="References" sheetId="8" r:id="rId9"/>
  </sheets>
  <definedNames>
    <definedName name="_xlnm.Print_Area" localSheetId="2">Between!$A$2:$L$56</definedName>
    <definedName name="_xlnm.Print_Area" localSheetId="6">'Left-Tailed'!$A$2:$L$56</definedName>
    <definedName name="_xlnm.Print_Area" localSheetId="8">References!$A$1:$L$3</definedName>
    <definedName name="_xlnm.Print_Area" localSheetId="4">'Right-Tailed'!$A$2:$L$56</definedName>
    <definedName name="_xlnm.Print_Area" localSheetId="0">'t-Table'!$A$2:$L$56</definedName>
  </definedNames>
  <calcPr calcId="145621"/>
</workbook>
</file>

<file path=xl/calcChain.xml><?xml version="1.0" encoding="utf-8"?>
<calcChain xmlns="http://schemas.openxmlformats.org/spreadsheetml/2006/main">
  <c r="H24" i="1" l="1"/>
  <c r="H22" i="1" s="1"/>
  <c r="G5" i="1"/>
  <c r="E56" i="1"/>
  <c r="E55" i="1"/>
  <c r="E54" i="1"/>
  <c r="E53" i="1"/>
  <c r="E52" i="1"/>
  <c r="E51" i="1"/>
  <c r="E50" i="1"/>
  <c r="E49" i="1"/>
  <c r="E48" i="1"/>
  <c r="E47" i="1"/>
  <c r="E46" i="1"/>
  <c r="E45" i="1"/>
  <c r="E44" i="1"/>
  <c r="E43" i="1"/>
  <c r="E42" i="1"/>
  <c r="E41" i="1"/>
  <c r="E40" i="1"/>
  <c r="E39" i="1"/>
  <c r="E38" i="1"/>
  <c r="E37" i="1"/>
  <c r="E36" i="1"/>
  <c r="E35" i="1"/>
  <c r="E34" i="1"/>
  <c r="E33" i="1"/>
  <c r="E32" i="1"/>
  <c r="E31" i="1"/>
  <c r="E30" i="1"/>
  <c r="E29" i="1"/>
  <c r="E28" i="1"/>
  <c r="E27" i="1"/>
  <c r="E26" i="1"/>
  <c r="E25" i="1"/>
  <c r="E24" i="1"/>
  <c r="E23" i="1"/>
  <c r="E22" i="1"/>
  <c r="E21" i="1"/>
  <c r="E20" i="1"/>
  <c r="E19" i="1"/>
  <c r="E18" i="1"/>
  <c r="E17" i="1"/>
  <c r="E16" i="1"/>
  <c r="D61" i="1"/>
  <c r="D56" i="1"/>
  <c r="D55" i="1"/>
  <c r="D54" i="1"/>
  <c r="D53" i="1"/>
  <c r="D52" i="1"/>
  <c r="D51" i="1"/>
  <c r="D50" i="1"/>
  <c r="D49" i="1"/>
  <c r="D48" i="1"/>
  <c r="D47" i="1"/>
  <c r="D46" i="1"/>
  <c r="D45" i="1"/>
  <c r="D44" i="1"/>
  <c r="D43" i="1"/>
  <c r="D42" i="1"/>
  <c r="D41" i="1"/>
  <c r="D40" i="1"/>
  <c r="D39" i="1"/>
  <c r="D38" i="1"/>
  <c r="D37" i="1"/>
  <c r="D36" i="1"/>
  <c r="D35" i="1"/>
  <c r="D34" i="1"/>
  <c r="D33" i="1"/>
  <c r="D32" i="1"/>
  <c r="D31" i="1"/>
  <c r="D30" i="1"/>
  <c r="D29" i="1"/>
  <c r="D28" i="1"/>
  <c r="D27" i="1"/>
  <c r="D26" i="1"/>
  <c r="D25" i="1"/>
  <c r="D24" i="1"/>
  <c r="D23" i="1"/>
  <c r="D22" i="1"/>
  <c r="D21" i="1"/>
  <c r="D20" i="1"/>
  <c r="D19" i="1"/>
  <c r="D18" i="1"/>
  <c r="D17" i="1"/>
  <c r="D16" i="1"/>
  <c r="H24" i="16"/>
  <c r="H22" i="16" s="1"/>
  <c r="G5" i="11"/>
  <c r="D56" i="18"/>
  <c r="D55" i="18"/>
  <c r="D54" i="18"/>
  <c r="D53" i="18"/>
  <c r="D52" i="18"/>
  <c r="D51" i="18"/>
  <c r="D50" i="18"/>
  <c r="D49" i="18"/>
  <c r="D48" i="18"/>
  <c r="D47" i="18"/>
  <c r="D46" i="18"/>
  <c r="D45" i="18"/>
  <c r="D44" i="18"/>
  <c r="D43" i="18"/>
  <c r="D42" i="18"/>
  <c r="D41" i="18"/>
  <c r="D40" i="18"/>
  <c r="D39" i="18"/>
  <c r="D38" i="18"/>
  <c r="D37" i="18"/>
  <c r="D36" i="18"/>
  <c r="D35" i="18"/>
  <c r="D34" i="18"/>
  <c r="D33" i="18"/>
  <c r="D32" i="18"/>
  <c r="D31" i="18"/>
  <c r="D30" i="18"/>
  <c r="D29" i="18"/>
  <c r="D28" i="18"/>
  <c r="D27" i="18"/>
  <c r="D26" i="18"/>
  <c r="D25" i="18"/>
  <c r="D24" i="18"/>
  <c r="D23" i="18"/>
  <c r="D22" i="18"/>
  <c r="D21" i="18"/>
  <c r="D20" i="18"/>
  <c r="D19" i="18"/>
  <c r="D18" i="18"/>
  <c r="D17" i="18"/>
  <c r="D16" i="18"/>
  <c r="E56" i="11"/>
  <c r="E55" i="11"/>
  <c r="E54" i="11"/>
  <c r="E53" i="11"/>
  <c r="E52" i="11"/>
  <c r="E51" i="11"/>
  <c r="E50" i="11"/>
  <c r="E49" i="11"/>
  <c r="E48" i="11"/>
  <c r="E47" i="11"/>
  <c r="E46" i="11"/>
  <c r="E45" i="11"/>
  <c r="E44" i="11"/>
  <c r="E43" i="11"/>
  <c r="E42" i="11"/>
  <c r="E41" i="11"/>
  <c r="E40" i="11"/>
  <c r="E39" i="11"/>
  <c r="E38" i="11"/>
  <c r="E37" i="11"/>
  <c r="E36" i="11"/>
  <c r="E35" i="11"/>
  <c r="E34" i="11"/>
  <c r="E33" i="11"/>
  <c r="E32" i="11"/>
  <c r="E31" i="11"/>
  <c r="E30" i="11"/>
  <c r="E29" i="11"/>
  <c r="E28" i="11"/>
  <c r="E27" i="11"/>
  <c r="E26" i="11"/>
  <c r="E25" i="11"/>
  <c r="E24" i="11"/>
  <c r="E23" i="11"/>
  <c r="E22" i="11"/>
  <c r="E21" i="11"/>
  <c r="E20" i="11"/>
  <c r="E19" i="11"/>
  <c r="E18" i="11"/>
  <c r="E17" i="11"/>
  <c r="E16" i="11"/>
  <c r="D56" i="11"/>
  <c r="D55" i="11"/>
  <c r="D54" i="11"/>
  <c r="D53" i="11"/>
  <c r="D52" i="11"/>
  <c r="D51" i="11"/>
  <c r="D50" i="11"/>
  <c r="D49" i="11"/>
  <c r="D48" i="11"/>
  <c r="D47" i="11"/>
  <c r="D46" i="11"/>
  <c r="D45" i="11"/>
  <c r="D44" i="11"/>
  <c r="D43" i="11"/>
  <c r="D42" i="11"/>
  <c r="D41" i="11"/>
  <c r="D40" i="11"/>
  <c r="D39" i="11"/>
  <c r="D38" i="11"/>
  <c r="D37" i="11"/>
  <c r="D36" i="11"/>
  <c r="D35" i="11"/>
  <c r="D34" i="11"/>
  <c r="D33" i="11"/>
  <c r="D32" i="11"/>
  <c r="D31" i="11"/>
  <c r="D30" i="11"/>
  <c r="D29" i="11"/>
  <c r="D28" i="11"/>
  <c r="D27" i="11"/>
  <c r="D26" i="11"/>
  <c r="D25" i="11"/>
  <c r="D24" i="11"/>
  <c r="D23" i="11"/>
  <c r="D22" i="11"/>
  <c r="D21" i="11"/>
  <c r="D20" i="11"/>
  <c r="D19" i="11"/>
  <c r="D18" i="11"/>
  <c r="D17" i="11"/>
  <c r="D16" i="11"/>
  <c r="H26" i="11"/>
  <c r="H23" i="11" s="1"/>
  <c r="H27" i="18"/>
  <c r="H22" i="18" s="1"/>
  <c r="H26" i="18"/>
  <c r="I26" i="18" s="1"/>
  <c r="G5" i="18"/>
  <c r="F141" i="18"/>
  <c r="D61" i="18"/>
  <c r="E56" i="18"/>
  <c r="E55" i="18"/>
  <c r="E54" i="18"/>
  <c r="E53" i="18"/>
  <c r="E52" i="18"/>
  <c r="E51" i="18"/>
  <c r="E50" i="18"/>
  <c r="E49" i="18"/>
  <c r="E48" i="18"/>
  <c r="E47" i="18"/>
  <c r="E46" i="18"/>
  <c r="E45" i="18"/>
  <c r="E44" i="18"/>
  <c r="E43" i="18"/>
  <c r="E42" i="18"/>
  <c r="E41" i="18"/>
  <c r="E40" i="18"/>
  <c r="E39" i="18"/>
  <c r="E38" i="18"/>
  <c r="E37" i="18"/>
  <c r="E36" i="18"/>
  <c r="E35" i="18"/>
  <c r="E34" i="18"/>
  <c r="E33" i="18"/>
  <c r="E32" i="18"/>
  <c r="E31" i="18"/>
  <c r="E30" i="18"/>
  <c r="E29" i="18"/>
  <c r="E28" i="18"/>
  <c r="E27" i="18"/>
  <c r="E26" i="18"/>
  <c r="E25" i="18"/>
  <c r="E24" i="18"/>
  <c r="E23" i="18"/>
  <c r="E22" i="18"/>
  <c r="E21" i="18"/>
  <c r="E20" i="18"/>
  <c r="E19" i="18"/>
  <c r="E18" i="18"/>
  <c r="E17" i="18"/>
  <c r="E16" i="18"/>
  <c r="B17" i="18"/>
  <c r="C17" i="18" s="1"/>
  <c r="B16" i="18"/>
  <c r="C16" i="18" s="1"/>
  <c r="H22" i="11" l="1"/>
  <c r="H23" i="18"/>
  <c r="H25" i="18" s="1"/>
  <c r="B18" i="18"/>
  <c r="C18" i="18" s="1"/>
  <c r="I27" i="18"/>
  <c r="H24" i="18"/>
  <c r="B19" i="18" l="1"/>
  <c r="C19" i="18" s="1"/>
  <c r="J24" i="18"/>
  <c r="C141" i="18"/>
  <c r="D141" i="18" s="1"/>
  <c r="J25" i="18"/>
  <c r="G15" i="18" s="1"/>
  <c r="E61" i="18"/>
  <c r="F61" i="18" s="1"/>
  <c r="D141" i="16"/>
  <c r="E56" i="16"/>
  <c r="D56" i="16"/>
  <c r="E55" i="16"/>
  <c r="D55" i="16"/>
  <c r="E54" i="16"/>
  <c r="D54" i="16"/>
  <c r="E53" i="16"/>
  <c r="D53" i="16"/>
  <c r="E52" i="16"/>
  <c r="D52" i="16"/>
  <c r="E51" i="16"/>
  <c r="D51" i="16"/>
  <c r="E50" i="16"/>
  <c r="D50" i="16"/>
  <c r="E49" i="16"/>
  <c r="D49" i="16"/>
  <c r="E48" i="16"/>
  <c r="D48" i="16"/>
  <c r="E47" i="16"/>
  <c r="D47" i="16"/>
  <c r="E46" i="16"/>
  <c r="D46" i="16"/>
  <c r="E45" i="16"/>
  <c r="D45" i="16"/>
  <c r="E44" i="16"/>
  <c r="D44" i="16"/>
  <c r="E43" i="16"/>
  <c r="D43" i="16"/>
  <c r="E42" i="16"/>
  <c r="D42" i="16"/>
  <c r="E41" i="16"/>
  <c r="D41" i="16"/>
  <c r="E40" i="16"/>
  <c r="D40" i="16"/>
  <c r="E39" i="16"/>
  <c r="D39" i="16"/>
  <c r="E38" i="16"/>
  <c r="D38" i="16"/>
  <c r="E37" i="16"/>
  <c r="D37" i="16"/>
  <c r="E36" i="16"/>
  <c r="D36" i="16"/>
  <c r="E35" i="16"/>
  <c r="D35" i="16"/>
  <c r="E34" i="16"/>
  <c r="D34" i="16"/>
  <c r="E33" i="16"/>
  <c r="D33" i="16"/>
  <c r="E32" i="16"/>
  <c r="D32" i="16"/>
  <c r="E31" i="16"/>
  <c r="D31" i="16"/>
  <c r="E30" i="16"/>
  <c r="D30" i="16"/>
  <c r="E29" i="16"/>
  <c r="D29" i="16"/>
  <c r="E28" i="16"/>
  <c r="D28" i="16"/>
  <c r="E27" i="16"/>
  <c r="D27" i="16"/>
  <c r="E26" i="16"/>
  <c r="D26" i="16"/>
  <c r="E25" i="16"/>
  <c r="D25" i="16"/>
  <c r="E24" i="16"/>
  <c r="D24" i="16"/>
  <c r="E23" i="16"/>
  <c r="D23" i="16"/>
  <c r="E22" i="16"/>
  <c r="D22" i="16"/>
  <c r="E21" i="16"/>
  <c r="D21" i="16"/>
  <c r="E20" i="16"/>
  <c r="D20" i="16"/>
  <c r="E19" i="16"/>
  <c r="D19" i="16"/>
  <c r="E18" i="16"/>
  <c r="D18" i="16"/>
  <c r="E17" i="16"/>
  <c r="D17" i="16"/>
  <c r="E16" i="16"/>
  <c r="D16" i="16"/>
  <c r="G5" i="16"/>
  <c r="B20" i="18" l="1"/>
  <c r="B21" i="18" s="1"/>
  <c r="G16" i="18"/>
  <c r="G17" i="18"/>
  <c r="E62" i="18"/>
  <c r="C62" i="18"/>
  <c r="D62" i="18" s="1"/>
  <c r="B16" i="16"/>
  <c r="B17" i="16" s="1"/>
  <c r="C16" i="16"/>
  <c r="C141" i="16"/>
  <c r="E63" i="18" l="1"/>
  <c r="F62" i="18"/>
  <c r="C20" i="18"/>
  <c r="C63" i="18"/>
  <c r="C21" i="18"/>
  <c r="B22" i="18"/>
  <c r="H23" i="16"/>
  <c r="C61" i="16" s="1"/>
  <c r="D61" i="16" s="1"/>
  <c r="B18" i="16"/>
  <c r="C17" i="16"/>
  <c r="C64" i="18" l="1"/>
  <c r="D64" i="18" s="1"/>
  <c r="D63" i="18"/>
  <c r="E64" i="18"/>
  <c r="F63" i="18"/>
  <c r="B23" i="18"/>
  <c r="C22" i="18"/>
  <c r="J23" i="16"/>
  <c r="B19" i="16"/>
  <c r="C18" i="16"/>
  <c r="C62" i="16"/>
  <c r="D62" i="16" s="1"/>
  <c r="G15" i="16" l="1"/>
  <c r="G16" i="16"/>
  <c r="G17" i="16"/>
  <c r="C65" i="18"/>
  <c r="D65" i="18" s="1"/>
  <c r="F64" i="18"/>
  <c r="E65" i="18"/>
  <c r="C23" i="18"/>
  <c r="B24" i="18"/>
  <c r="C63" i="16"/>
  <c r="D63" i="16" s="1"/>
  <c r="C19" i="16"/>
  <c r="B20" i="16"/>
  <c r="C66" i="18" l="1"/>
  <c r="D66" i="18" s="1"/>
  <c r="F65" i="18"/>
  <c r="E66" i="18"/>
  <c r="B25" i="18"/>
  <c r="C24" i="18"/>
  <c r="C64" i="16"/>
  <c r="D64" i="16" s="1"/>
  <c r="B21" i="16"/>
  <c r="C20" i="16"/>
  <c r="C67" i="18" l="1"/>
  <c r="D67" i="18" s="1"/>
  <c r="F66" i="18"/>
  <c r="E67" i="18"/>
  <c r="B26" i="18"/>
  <c r="C25" i="18"/>
  <c r="C21" i="16"/>
  <c r="B22" i="16"/>
  <c r="C65" i="16"/>
  <c r="D65" i="16" s="1"/>
  <c r="C68" i="18" l="1"/>
  <c r="D68" i="18" s="1"/>
  <c r="F67" i="18"/>
  <c r="E68" i="18"/>
  <c r="C26" i="18"/>
  <c r="B27" i="18"/>
  <c r="C66" i="16"/>
  <c r="D66" i="16" s="1"/>
  <c r="B23" i="16"/>
  <c r="C22" i="16"/>
  <c r="C69" i="18" l="1"/>
  <c r="D69" i="18" s="1"/>
  <c r="F68" i="18"/>
  <c r="E69" i="18"/>
  <c r="B28" i="18"/>
  <c r="C27" i="18"/>
  <c r="B24" i="16"/>
  <c r="C23" i="16"/>
  <c r="C67" i="16"/>
  <c r="D67" i="16" s="1"/>
  <c r="C70" i="18" l="1"/>
  <c r="D70" i="18" s="1"/>
  <c r="F69" i="18"/>
  <c r="E70" i="18"/>
  <c r="C28" i="18"/>
  <c r="B29" i="18"/>
  <c r="C24" i="16"/>
  <c r="B25" i="16"/>
  <c r="C68" i="16"/>
  <c r="D68" i="16" s="1"/>
  <c r="C71" i="18" l="1"/>
  <c r="D71" i="18" s="1"/>
  <c r="F70" i="18"/>
  <c r="E71" i="18"/>
  <c r="B30" i="18"/>
  <c r="C29" i="18"/>
  <c r="B26" i="16"/>
  <c r="C25" i="16"/>
  <c r="C69" i="16"/>
  <c r="D69" i="16" s="1"/>
  <c r="C72" i="18" l="1"/>
  <c r="D72" i="18" s="1"/>
  <c r="F71" i="18"/>
  <c r="E72" i="18"/>
  <c r="B31" i="18"/>
  <c r="C30" i="18"/>
  <c r="C70" i="16"/>
  <c r="D70" i="16" s="1"/>
  <c r="C26" i="16"/>
  <c r="B27" i="16"/>
  <c r="C73" i="18" l="1"/>
  <c r="D73" i="18" s="1"/>
  <c r="F72" i="18"/>
  <c r="E73" i="18"/>
  <c r="B32" i="18"/>
  <c r="C31" i="18"/>
  <c r="B28" i="16"/>
  <c r="C27" i="16"/>
  <c r="C71" i="16"/>
  <c r="D71" i="16" s="1"/>
  <c r="C74" i="18" l="1"/>
  <c r="D74" i="18" s="1"/>
  <c r="F73" i="18"/>
  <c r="E74" i="18"/>
  <c r="C32" i="18"/>
  <c r="B33" i="18"/>
  <c r="B29" i="16"/>
  <c r="C28" i="16"/>
  <c r="C72" i="16"/>
  <c r="D72" i="16" s="1"/>
  <c r="C75" i="18" l="1"/>
  <c r="D75" i="18" s="1"/>
  <c r="F74" i="18"/>
  <c r="E75" i="18"/>
  <c r="B34" i="18"/>
  <c r="C33" i="18"/>
  <c r="C73" i="16"/>
  <c r="D73" i="16" s="1"/>
  <c r="B30" i="16"/>
  <c r="C29" i="16"/>
  <c r="C76" i="18" l="1"/>
  <c r="D76" i="18" s="1"/>
  <c r="F75" i="18"/>
  <c r="E76" i="18"/>
  <c r="B35" i="18"/>
  <c r="C34" i="18"/>
  <c r="C74" i="16"/>
  <c r="D74" i="16" s="1"/>
  <c r="B31" i="16"/>
  <c r="C30" i="16"/>
  <c r="C77" i="18" l="1"/>
  <c r="D77" i="18" s="1"/>
  <c r="F76" i="18"/>
  <c r="E77" i="18"/>
  <c r="B36" i="18"/>
  <c r="C35" i="18"/>
  <c r="C75" i="16"/>
  <c r="D75" i="16" s="1"/>
  <c r="B32" i="16"/>
  <c r="C31" i="16"/>
  <c r="C78" i="18" l="1"/>
  <c r="D78" i="18" s="1"/>
  <c r="F77" i="18"/>
  <c r="E78" i="18"/>
  <c r="C36" i="18"/>
  <c r="B37" i="18"/>
  <c r="C32" i="16"/>
  <c r="B33" i="16"/>
  <c r="C76" i="16"/>
  <c r="D76" i="16" s="1"/>
  <c r="C79" i="18" l="1"/>
  <c r="D79" i="18" s="1"/>
  <c r="F78" i="18"/>
  <c r="E79" i="18"/>
  <c r="C37" i="18"/>
  <c r="B38" i="18"/>
  <c r="C77" i="16"/>
  <c r="D77" i="16" s="1"/>
  <c r="B34" i="16"/>
  <c r="C33" i="16"/>
  <c r="C80" i="18" l="1"/>
  <c r="D80" i="18" s="1"/>
  <c r="F79" i="18"/>
  <c r="E80" i="18"/>
  <c r="B39" i="18"/>
  <c r="C38" i="18"/>
  <c r="B35" i="16"/>
  <c r="C34" i="16"/>
  <c r="C78" i="16"/>
  <c r="D78" i="16" s="1"/>
  <c r="C81" i="18" l="1"/>
  <c r="D81" i="18" s="1"/>
  <c r="F80" i="18"/>
  <c r="E81" i="18"/>
  <c r="C39" i="18"/>
  <c r="B40" i="18"/>
  <c r="B36" i="16"/>
  <c r="C35" i="16"/>
  <c r="C79" i="16"/>
  <c r="D79" i="16" s="1"/>
  <c r="C82" i="18" l="1"/>
  <c r="D82" i="18" s="1"/>
  <c r="F81" i="18"/>
  <c r="E82" i="18"/>
  <c r="B41" i="18"/>
  <c r="C40" i="18"/>
  <c r="C80" i="16"/>
  <c r="D80" i="16" s="1"/>
  <c r="B37" i="16"/>
  <c r="C36" i="16"/>
  <c r="C83" i="18" l="1"/>
  <c r="D83" i="18" s="1"/>
  <c r="F82" i="18"/>
  <c r="E83" i="18"/>
  <c r="C41" i="18"/>
  <c r="B42" i="18"/>
  <c r="B38" i="16"/>
  <c r="C37" i="16"/>
  <c r="C81" i="16"/>
  <c r="D81" i="16" s="1"/>
  <c r="C84" i="18" l="1"/>
  <c r="D84" i="18" s="1"/>
  <c r="F83" i="18"/>
  <c r="E84" i="18"/>
  <c r="C42" i="18"/>
  <c r="B43" i="18"/>
  <c r="B39" i="16"/>
  <c r="C38" i="16"/>
  <c r="C82" i="16"/>
  <c r="D82" i="16" s="1"/>
  <c r="C85" i="18" l="1"/>
  <c r="D85" i="18" s="1"/>
  <c r="F84" i="18"/>
  <c r="E85" i="18"/>
  <c r="C43" i="18"/>
  <c r="B44" i="18"/>
  <c r="C83" i="16"/>
  <c r="D83" i="16" s="1"/>
  <c r="B40" i="16"/>
  <c r="C39" i="16"/>
  <c r="C86" i="18" l="1"/>
  <c r="D86" i="18" s="1"/>
  <c r="F85" i="18"/>
  <c r="E86" i="18"/>
  <c r="B45" i="18"/>
  <c r="C44" i="18"/>
  <c r="C40" i="16"/>
  <c r="B41" i="16"/>
  <c r="C84" i="16"/>
  <c r="D84" i="16" s="1"/>
  <c r="C87" i="18" l="1"/>
  <c r="D87" i="18" s="1"/>
  <c r="F86" i="18"/>
  <c r="E87" i="18"/>
  <c r="C45" i="18"/>
  <c r="B46" i="18"/>
  <c r="C85" i="16"/>
  <c r="D85" i="16" s="1"/>
  <c r="B42" i="16"/>
  <c r="C41" i="16"/>
  <c r="C88" i="18" l="1"/>
  <c r="D88" i="18" s="1"/>
  <c r="F87" i="18"/>
  <c r="E88" i="18"/>
  <c r="C46" i="18"/>
  <c r="B47" i="18"/>
  <c r="C42" i="16"/>
  <c r="B43" i="16"/>
  <c r="C86" i="16"/>
  <c r="D86" i="16" s="1"/>
  <c r="C89" i="18" l="1"/>
  <c r="D89" i="18" s="1"/>
  <c r="F88" i="18"/>
  <c r="E89" i="18"/>
  <c r="C47" i="18"/>
  <c r="B48" i="18"/>
  <c r="C87" i="16"/>
  <c r="D87" i="16" s="1"/>
  <c r="B44" i="16"/>
  <c r="C43" i="16"/>
  <c r="C90" i="18" l="1"/>
  <c r="D90" i="18" s="1"/>
  <c r="F89" i="18"/>
  <c r="E90" i="18"/>
  <c r="B49" i="18"/>
  <c r="C48" i="18"/>
  <c r="B45" i="16"/>
  <c r="C44" i="16"/>
  <c r="C88" i="16"/>
  <c r="D88" i="16" s="1"/>
  <c r="C91" i="18" l="1"/>
  <c r="D91" i="18" s="1"/>
  <c r="F90" i="18"/>
  <c r="E91" i="18"/>
  <c r="C49" i="18"/>
  <c r="B50" i="18"/>
  <c r="C89" i="16"/>
  <c r="D89" i="16" s="1"/>
  <c r="B46" i="16"/>
  <c r="C45" i="16"/>
  <c r="C92" i="18" l="1"/>
  <c r="D92" i="18" s="1"/>
  <c r="F91" i="18"/>
  <c r="E92" i="18"/>
  <c r="C50" i="18"/>
  <c r="B51" i="18"/>
  <c r="B47" i="16"/>
  <c r="C46" i="16"/>
  <c r="C90" i="16"/>
  <c r="D90" i="16" s="1"/>
  <c r="C93" i="18" l="1"/>
  <c r="D93" i="18" s="1"/>
  <c r="F92" i="18"/>
  <c r="E93" i="18"/>
  <c r="C51" i="18"/>
  <c r="B52" i="18"/>
  <c r="C91" i="16"/>
  <c r="D91" i="16" s="1"/>
  <c r="B48" i="16"/>
  <c r="C47" i="16"/>
  <c r="C94" i="18" l="1"/>
  <c r="D94" i="18" s="1"/>
  <c r="F93" i="18"/>
  <c r="E94" i="18"/>
  <c r="C52" i="18"/>
  <c r="B53" i="18"/>
  <c r="B49" i="16"/>
  <c r="C48" i="16"/>
  <c r="C92" i="16"/>
  <c r="D92" i="16" s="1"/>
  <c r="C95" i="18" l="1"/>
  <c r="D95" i="18" s="1"/>
  <c r="F94" i="18"/>
  <c r="E95" i="18"/>
  <c r="C53" i="18"/>
  <c r="B54" i="18"/>
  <c r="B50" i="16"/>
  <c r="C49" i="16"/>
  <c r="C93" i="16"/>
  <c r="D93" i="16" s="1"/>
  <c r="C96" i="18" l="1"/>
  <c r="D96" i="18" s="1"/>
  <c r="F95" i="18"/>
  <c r="E96" i="18"/>
  <c r="C54" i="18"/>
  <c r="B55" i="18"/>
  <c r="C94" i="16"/>
  <c r="D94" i="16" s="1"/>
  <c r="C50" i="16"/>
  <c r="B51" i="16"/>
  <c r="C97" i="18" l="1"/>
  <c r="D97" i="18" s="1"/>
  <c r="F96" i="18"/>
  <c r="E97" i="18"/>
  <c r="C55" i="18"/>
  <c r="B56" i="18"/>
  <c r="C56" i="18" s="1"/>
  <c r="C95" i="16"/>
  <c r="D95" i="16" s="1"/>
  <c r="B52" i="16"/>
  <c r="C51" i="16"/>
  <c r="C98" i="18" l="1"/>
  <c r="D98" i="18" s="1"/>
  <c r="F97" i="18"/>
  <c r="E98" i="18"/>
  <c r="B53" i="16"/>
  <c r="C52" i="16"/>
  <c r="C96" i="16"/>
  <c r="D96" i="16" s="1"/>
  <c r="C99" i="18" l="1"/>
  <c r="D99" i="18" s="1"/>
  <c r="F98" i="18"/>
  <c r="E99" i="18"/>
  <c r="B54" i="16"/>
  <c r="C53" i="16"/>
  <c r="C97" i="16"/>
  <c r="D97" i="16" s="1"/>
  <c r="C100" i="18" l="1"/>
  <c r="D100" i="18" s="1"/>
  <c r="F99" i="18"/>
  <c r="E100" i="18"/>
  <c r="C98" i="16"/>
  <c r="D98" i="16" s="1"/>
  <c r="C54" i="16"/>
  <c r="B55" i="16"/>
  <c r="C101" i="18" l="1"/>
  <c r="D101" i="18" s="1"/>
  <c r="F100" i="18"/>
  <c r="E101" i="18"/>
  <c r="B56" i="16"/>
  <c r="C56" i="16" s="1"/>
  <c r="C55" i="16"/>
  <c r="C99" i="16"/>
  <c r="D99" i="16" s="1"/>
  <c r="C102" i="18" l="1"/>
  <c r="D102" i="18" s="1"/>
  <c r="F101" i="18"/>
  <c r="E102" i="18"/>
  <c r="C100" i="16"/>
  <c r="D100" i="16" s="1"/>
  <c r="C103" i="18" l="1"/>
  <c r="D103" i="18" s="1"/>
  <c r="F102" i="18"/>
  <c r="E103" i="18"/>
  <c r="C101" i="16"/>
  <c r="D101" i="16" s="1"/>
  <c r="C104" i="18" l="1"/>
  <c r="D104" i="18" s="1"/>
  <c r="F103" i="18"/>
  <c r="E104" i="18"/>
  <c r="C105" i="18"/>
  <c r="D105" i="18" s="1"/>
  <c r="C102" i="16"/>
  <c r="D102" i="16" s="1"/>
  <c r="F104" i="18" l="1"/>
  <c r="E105" i="18"/>
  <c r="C106" i="18"/>
  <c r="D106" i="18" s="1"/>
  <c r="C103" i="16"/>
  <c r="D103" i="16" s="1"/>
  <c r="F105" i="18" l="1"/>
  <c r="E106" i="18"/>
  <c r="C107" i="18"/>
  <c r="D107" i="18" s="1"/>
  <c r="C104" i="16"/>
  <c r="D104" i="16" s="1"/>
  <c r="F106" i="18" l="1"/>
  <c r="E107" i="18"/>
  <c r="C108" i="18"/>
  <c r="D108" i="18" s="1"/>
  <c r="C105" i="16"/>
  <c r="D105" i="16" s="1"/>
  <c r="F107" i="18" l="1"/>
  <c r="E108" i="18"/>
  <c r="C109" i="18"/>
  <c r="D109" i="18" s="1"/>
  <c r="C106" i="16"/>
  <c r="D106" i="16" s="1"/>
  <c r="F108" i="18" l="1"/>
  <c r="E109" i="18"/>
  <c r="C110" i="18"/>
  <c r="D110" i="18" s="1"/>
  <c r="C107" i="16"/>
  <c r="D107" i="16" s="1"/>
  <c r="F109" i="18" l="1"/>
  <c r="E110" i="18"/>
  <c r="C111" i="18"/>
  <c r="D111" i="18" s="1"/>
  <c r="C108" i="16"/>
  <c r="D108" i="16" s="1"/>
  <c r="F110" i="18" l="1"/>
  <c r="E111" i="18"/>
  <c r="C112" i="18"/>
  <c r="D112" i="18" s="1"/>
  <c r="C109" i="16"/>
  <c r="D109" i="16" s="1"/>
  <c r="F111" i="18" l="1"/>
  <c r="E112" i="18"/>
  <c r="C113" i="18"/>
  <c r="D113" i="18" s="1"/>
  <c r="C110" i="16"/>
  <c r="D110" i="16" s="1"/>
  <c r="F112" i="18" l="1"/>
  <c r="E113" i="18"/>
  <c r="C114" i="18"/>
  <c r="D114" i="18" s="1"/>
  <c r="C111" i="16"/>
  <c r="D111" i="16" s="1"/>
  <c r="F113" i="18" l="1"/>
  <c r="E114" i="18"/>
  <c r="C115" i="18"/>
  <c r="D115" i="18" s="1"/>
  <c r="C112" i="16"/>
  <c r="D112" i="16" s="1"/>
  <c r="F114" i="18" l="1"/>
  <c r="E115" i="18"/>
  <c r="C116" i="18"/>
  <c r="D116" i="18" s="1"/>
  <c r="C113" i="16"/>
  <c r="D113" i="16" s="1"/>
  <c r="F115" i="18" l="1"/>
  <c r="E116" i="18"/>
  <c r="C117" i="18"/>
  <c r="D117" i="18" s="1"/>
  <c r="C114" i="16"/>
  <c r="D114" i="16" s="1"/>
  <c r="F116" i="18" l="1"/>
  <c r="E117" i="18"/>
  <c r="C118" i="18"/>
  <c r="D118" i="18" s="1"/>
  <c r="C115" i="16"/>
  <c r="D115" i="16" s="1"/>
  <c r="F117" i="18" l="1"/>
  <c r="E118" i="18"/>
  <c r="C119" i="18"/>
  <c r="D119" i="18" s="1"/>
  <c r="C116" i="16"/>
  <c r="D116" i="16" s="1"/>
  <c r="F118" i="18" l="1"/>
  <c r="E119" i="18"/>
  <c r="C120" i="18"/>
  <c r="D120" i="18" s="1"/>
  <c r="C117" i="16"/>
  <c r="D117" i="16" s="1"/>
  <c r="F119" i="18" l="1"/>
  <c r="E120" i="18"/>
  <c r="C121" i="18"/>
  <c r="D121" i="18" s="1"/>
  <c r="C118" i="16"/>
  <c r="D118" i="16" s="1"/>
  <c r="F120" i="18" l="1"/>
  <c r="E121" i="18"/>
  <c r="C122" i="18"/>
  <c r="D122" i="18" s="1"/>
  <c r="C119" i="16"/>
  <c r="D119" i="16" s="1"/>
  <c r="F121" i="18" l="1"/>
  <c r="E122" i="18"/>
  <c r="C123" i="18"/>
  <c r="D123" i="18" s="1"/>
  <c r="C120" i="16"/>
  <c r="D120" i="16" s="1"/>
  <c r="F122" i="18" l="1"/>
  <c r="E123" i="18"/>
  <c r="C124" i="18"/>
  <c r="D124" i="18" s="1"/>
  <c r="C121" i="16"/>
  <c r="D121" i="16" s="1"/>
  <c r="F123" i="18" l="1"/>
  <c r="E124" i="18"/>
  <c r="C125" i="18"/>
  <c r="D125" i="18" s="1"/>
  <c r="C122" i="16"/>
  <c r="D122" i="16" s="1"/>
  <c r="F124" i="18" l="1"/>
  <c r="E125" i="18"/>
  <c r="C126" i="18"/>
  <c r="D126" i="18" s="1"/>
  <c r="C123" i="16"/>
  <c r="D123" i="16" s="1"/>
  <c r="F125" i="18" l="1"/>
  <c r="E126" i="18"/>
  <c r="C127" i="18"/>
  <c r="D127" i="18" s="1"/>
  <c r="C124" i="16"/>
  <c r="D124" i="16" s="1"/>
  <c r="F126" i="18" l="1"/>
  <c r="E127" i="18"/>
  <c r="C128" i="18"/>
  <c r="D128" i="18" s="1"/>
  <c r="C125" i="16"/>
  <c r="D125" i="16" s="1"/>
  <c r="F127" i="18" l="1"/>
  <c r="E128" i="18"/>
  <c r="C129" i="18"/>
  <c r="D129" i="18" s="1"/>
  <c r="C126" i="16"/>
  <c r="D126" i="16" s="1"/>
  <c r="F128" i="18" l="1"/>
  <c r="E129" i="18"/>
  <c r="C130" i="18"/>
  <c r="D130" i="18" s="1"/>
  <c r="C127" i="16"/>
  <c r="D127" i="16" s="1"/>
  <c r="F129" i="18" l="1"/>
  <c r="E130" i="18"/>
  <c r="C131" i="18"/>
  <c r="D131" i="18" s="1"/>
  <c r="C128" i="16"/>
  <c r="D128" i="16" s="1"/>
  <c r="F130" i="18" l="1"/>
  <c r="E131" i="18"/>
  <c r="C132" i="18"/>
  <c r="D132" i="18" s="1"/>
  <c r="C129" i="16"/>
  <c r="D129" i="16" s="1"/>
  <c r="F131" i="18" l="1"/>
  <c r="E132" i="18"/>
  <c r="C133" i="18"/>
  <c r="D133" i="18" s="1"/>
  <c r="C130" i="16"/>
  <c r="D130" i="16" s="1"/>
  <c r="F132" i="18" l="1"/>
  <c r="E133" i="18"/>
  <c r="C134" i="18"/>
  <c r="D134" i="18" s="1"/>
  <c r="C131" i="16"/>
  <c r="D131" i="16" s="1"/>
  <c r="F133" i="18" l="1"/>
  <c r="E134" i="18"/>
  <c r="C135" i="18"/>
  <c r="D135" i="18" s="1"/>
  <c r="C132" i="16"/>
  <c r="D132" i="16" s="1"/>
  <c r="F134" i="18" l="1"/>
  <c r="E135" i="18"/>
  <c r="C136" i="18"/>
  <c r="D136" i="18" s="1"/>
  <c r="C133" i="16"/>
  <c r="D133" i="16" s="1"/>
  <c r="F135" i="18" l="1"/>
  <c r="E136" i="18"/>
  <c r="C137" i="18"/>
  <c r="D137" i="18" s="1"/>
  <c r="C134" i="16"/>
  <c r="D134" i="16" s="1"/>
  <c r="F136" i="18" l="1"/>
  <c r="E137" i="18"/>
  <c r="C138" i="18"/>
  <c r="D138" i="18" s="1"/>
  <c r="C135" i="16"/>
  <c r="D135" i="16" s="1"/>
  <c r="F137" i="18" l="1"/>
  <c r="E138" i="18"/>
  <c r="C139" i="18"/>
  <c r="D139" i="18" s="1"/>
  <c r="C136" i="16"/>
  <c r="D136" i="16" s="1"/>
  <c r="F138" i="18" l="1"/>
  <c r="E139" i="18"/>
  <c r="C140" i="18"/>
  <c r="D140" i="18" s="1"/>
  <c r="C137" i="16"/>
  <c r="D137" i="16" s="1"/>
  <c r="F139" i="18" l="1"/>
  <c r="E140" i="18"/>
  <c r="F140" i="18" s="1"/>
  <c r="C138" i="16"/>
  <c r="D138" i="16" s="1"/>
  <c r="C139" i="16" l="1"/>
  <c r="D139" i="16" s="1"/>
  <c r="C140" i="16" l="1"/>
  <c r="D140" i="16" s="1"/>
  <c r="H25" i="11" l="1"/>
  <c r="H24" i="11"/>
  <c r="B16" i="11"/>
  <c r="B17" i="11" s="1"/>
  <c r="J25" i="11" l="1"/>
  <c r="G15" i="11" s="1"/>
  <c r="J24" i="11"/>
  <c r="G16" i="11" s="1"/>
  <c r="C61" i="11"/>
  <c r="D61" i="11" s="1"/>
  <c r="C141" i="11"/>
  <c r="D141" i="11" s="1"/>
  <c r="C17" i="11"/>
  <c r="B18" i="11"/>
  <c r="C16" i="11"/>
  <c r="H23" i="1"/>
  <c r="J23" i="1" s="1"/>
  <c r="B16" i="1"/>
  <c r="B61" i="1" s="1"/>
  <c r="C61" i="1" s="1"/>
  <c r="G17" i="1" l="1"/>
  <c r="G16" i="1"/>
  <c r="G15" i="1"/>
  <c r="G17" i="11"/>
  <c r="C62" i="11"/>
  <c r="D62" i="11" s="1"/>
  <c r="B19" i="11"/>
  <c r="C18" i="11"/>
  <c r="B17" i="1"/>
  <c r="C16" i="1"/>
  <c r="C62" i="1"/>
  <c r="D62" i="1" s="1"/>
  <c r="C63" i="11" l="1"/>
  <c r="D63" i="11" s="1"/>
  <c r="B20" i="11"/>
  <c r="C19" i="11"/>
  <c r="C63" i="1"/>
  <c r="D63" i="1" s="1"/>
  <c r="C17" i="1"/>
  <c r="B18" i="1"/>
  <c r="C64" i="11" l="1"/>
  <c r="D64" i="11" s="1"/>
  <c r="B21" i="11"/>
  <c r="C20" i="11"/>
  <c r="C64" i="1"/>
  <c r="D64" i="1" s="1"/>
  <c r="B19" i="1"/>
  <c r="C18" i="1"/>
  <c r="C65" i="1" l="1"/>
  <c r="D65" i="1" s="1"/>
  <c r="C65" i="11"/>
  <c r="D65" i="11" s="1"/>
  <c r="B22" i="11"/>
  <c r="C21" i="11"/>
  <c r="C19" i="1"/>
  <c r="B20" i="1"/>
  <c r="C66" i="1" l="1"/>
  <c r="D66" i="1" s="1"/>
  <c r="C66" i="11"/>
  <c r="D66" i="11" s="1"/>
  <c r="B23" i="11"/>
  <c r="C22" i="11"/>
  <c r="C20" i="1"/>
  <c r="B21" i="1"/>
  <c r="C67" i="1" l="1"/>
  <c r="D67" i="1" s="1"/>
  <c r="C67" i="11"/>
  <c r="D67" i="11" s="1"/>
  <c r="B24" i="11"/>
  <c r="C23" i="11"/>
  <c r="B22" i="1"/>
  <c r="C21" i="1"/>
  <c r="C68" i="1" l="1"/>
  <c r="D68" i="1" s="1"/>
  <c r="C68" i="11"/>
  <c r="D68" i="11" s="1"/>
  <c r="C24" i="11"/>
  <c r="B25" i="11"/>
  <c r="B23" i="1"/>
  <c r="C22" i="1"/>
  <c r="C69" i="1" l="1"/>
  <c r="D69" i="1" s="1"/>
  <c r="C69" i="11"/>
  <c r="D69" i="11" s="1"/>
  <c r="B26" i="11"/>
  <c r="C25" i="11"/>
  <c r="C23" i="1"/>
  <c r="B24" i="1"/>
  <c r="C70" i="1" l="1"/>
  <c r="D70" i="1" s="1"/>
  <c r="C70" i="11"/>
  <c r="D70" i="11" s="1"/>
  <c r="B27" i="11"/>
  <c r="C26" i="11"/>
  <c r="B25" i="1"/>
  <c r="C24" i="1"/>
  <c r="C71" i="1" l="1"/>
  <c r="D71" i="1" s="1"/>
  <c r="C71" i="11"/>
  <c r="D71" i="11" s="1"/>
  <c r="B28" i="11"/>
  <c r="C27" i="11"/>
  <c r="B26" i="1"/>
  <c r="C25" i="1"/>
  <c r="C72" i="1" l="1"/>
  <c r="D72" i="1" s="1"/>
  <c r="C72" i="11"/>
  <c r="D72" i="11" s="1"/>
  <c r="B29" i="11"/>
  <c r="C28" i="11"/>
  <c r="C26" i="1"/>
  <c r="B27" i="1"/>
  <c r="C73" i="1" l="1"/>
  <c r="D73" i="1" s="1"/>
  <c r="C73" i="11"/>
  <c r="D73" i="11" s="1"/>
  <c r="C29" i="11"/>
  <c r="B30" i="11"/>
  <c r="C27" i="1"/>
  <c r="B28" i="1"/>
  <c r="C74" i="1" l="1"/>
  <c r="D74" i="1" s="1"/>
  <c r="C74" i="11"/>
  <c r="D74" i="11" s="1"/>
  <c r="C30" i="11"/>
  <c r="B31" i="11"/>
  <c r="B29" i="1"/>
  <c r="C28" i="1"/>
  <c r="C75" i="1" l="1"/>
  <c r="D75" i="1" s="1"/>
  <c r="C75" i="11"/>
  <c r="D75" i="11" s="1"/>
  <c r="B32" i="11"/>
  <c r="C31" i="11"/>
  <c r="B30" i="1"/>
  <c r="C29" i="1"/>
  <c r="C76" i="1" l="1"/>
  <c r="D76" i="1" s="1"/>
  <c r="C76" i="11"/>
  <c r="D76" i="11" s="1"/>
  <c r="B33" i="11"/>
  <c r="C32" i="11"/>
  <c r="C30" i="1"/>
  <c r="B31" i="1"/>
  <c r="C77" i="1" l="1"/>
  <c r="D77" i="1" s="1"/>
  <c r="C77" i="11"/>
  <c r="D77" i="11" s="1"/>
  <c r="B34" i="11"/>
  <c r="C33" i="11"/>
  <c r="B32" i="1"/>
  <c r="C31" i="1"/>
  <c r="C78" i="1" l="1"/>
  <c r="D78" i="1" s="1"/>
  <c r="C78" i="11"/>
  <c r="D78" i="11" s="1"/>
  <c r="B35" i="11"/>
  <c r="C34" i="11"/>
  <c r="C32" i="1"/>
  <c r="B33" i="1"/>
  <c r="C79" i="1" l="1"/>
  <c r="D79" i="1" s="1"/>
  <c r="C79" i="11"/>
  <c r="D79" i="11" s="1"/>
  <c r="B36" i="11"/>
  <c r="C35" i="11"/>
  <c r="B34" i="1"/>
  <c r="C33" i="1"/>
  <c r="C80" i="1" l="1"/>
  <c r="D80" i="1" s="1"/>
  <c r="C80" i="11"/>
  <c r="D80" i="11" s="1"/>
  <c r="B37" i="11"/>
  <c r="C36" i="11"/>
  <c r="B35" i="1"/>
  <c r="C34" i="1"/>
  <c r="C81" i="1" l="1"/>
  <c r="D81" i="1" s="1"/>
  <c r="C81" i="11"/>
  <c r="D81" i="11" s="1"/>
  <c r="C37" i="11"/>
  <c r="B38" i="11"/>
  <c r="C35" i="1"/>
  <c r="B36" i="1"/>
  <c r="C82" i="1" l="1"/>
  <c r="D82" i="1" s="1"/>
  <c r="C82" i="11"/>
  <c r="D82" i="11" s="1"/>
  <c r="C38" i="11"/>
  <c r="B39" i="11"/>
  <c r="C36" i="1"/>
  <c r="B37" i="1"/>
  <c r="C83" i="1" l="1"/>
  <c r="D83" i="1" s="1"/>
  <c r="C83" i="11"/>
  <c r="D83" i="11" s="1"/>
  <c r="B40" i="11"/>
  <c r="C39" i="11"/>
  <c r="B38" i="1"/>
  <c r="C37" i="1"/>
  <c r="C84" i="1" l="1"/>
  <c r="D84" i="1" s="1"/>
  <c r="C84" i="11"/>
  <c r="D84" i="11" s="1"/>
  <c r="B41" i="11"/>
  <c r="C40" i="11"/>
  <c r="C38" i="1"/>
  <c r="B39" i="1"/>
  <c r="C85" i="1" l="1"/>
  <c r="D85" i="1" s="1"/>
  <c r="C85" i="11"/>
  <c r="D85" i="11" s="1"/>
  <c r="B42" i="11"/>
  <c r="C41" i="11"/>
  <c r="C39" i="1"/>
  <c r="B40" i="1"/>
  <c r="C86" i="1" l="1"/>
  <c r="D86" i="1" s="1"/>
  <c r="C86" i="11"/>
  <c r="D86" i="11" s="1"/>
  <c r="C42" i="11"/>
  <c r="B43" i="11"/>
  <c r="B41" i="1"/>
  <c r="C40" i="1"/>
  <c r="C87" i="1" l="1"/>
  <c r="D87" i="1" s="1"/>
  <c r="C87" i="11"/>
  <c r="D87" i="11" s="1"/>
  <c r="C43" i="11"/>
  <c r="B44" i="11"/>
  <c r="C41" i="1"/>
  <c r="B42" i="1"/>
  <c r="C88" i="1" l="1"/>
  <c r="D88" i="1" s="1"/>
  <c r="C88" i="11"/>
  <c r="D88" i="11" s="1"/>
  <c r="B45" i="11"/>
  <c r="C44" i="11"/>
  <c r="B43" i="1"/>
  <c r="C42" i="1"/>
  <c r="C89" i="1" l="1"/>
  <c r="D89" i="1" s="1"/>
  <c r="C89" i="11"/>
  <c r="D89" i="11" s="1"/>
  <c r="B46" i="11"/>
  <c r="C45" i="11"/>
  <c r="C43" i="1"/>
  <c r="B44" i="1"/>
  <c r="C90" i="1" l="1"/>
  <c r="D90" i="1" s="1"/>
  <c r="C90" i="11"/>
  <c r="D90" i="11" s="1"/>
  <c r="B47" i="11"/>
  <c r="C46" i="11"/>
  <c r="C44" i="1"/>
  <c r="B45" i="1"/>
  <c r="C91" i="1" l="1"/>
  <c r="D91" i="1" s="1"/>
  <c r="C91" i="11"/>
  <c r="D91" i="11" s="1"/>
  <c r="B48" i="11"/>
  <c r="C47" i="11"/>
  <c r="B46" i="1"/>
  <c r="C45" i="1"/>
  <c r="C92" i="1" l="1"/>
  <c r="D92" i="1" s="1"/>
  <c r="C92" i="11"/>
  <c r="D92" i="11" s="1"/>
  <c r="C48" i="11"/>
  <c r="B49" i="11"/>
  <c r="B47" i="1"/>
  <c r="C46" i="1"/>
  <c r="C93" i="1" l="1"/>
  <c r="D93" i="1" s="1"/>
  <c r="C93" i="11"/>
  <c r="D93" i="11" s="1"/>
  <c r="B50" i="11"/>
  <c r="C49" i="11"/>
  <c r="C47" i="1"/>
  <c r="B48" i="1"/>
  <c r="C94" i="1" l="1"/>
  <c r="D94" i="1" s="1"/>
  <c r="C94" i="11"/>
  <c r="D94" i="11" s="1"/>
  <c r="B51" i="11"/>
  <c r="C50" i="11"/>
  <c r="C48" i="1"/>
  <c r="B49" i="1"/>
  <c r="C95" i="1" l="1"/>
  <c r="D95" i="1" s="1"/>
  <c r="C95" i="11"/>
  <c r="D95" i="11" s="1"/>
  <c r="C51" i="11"/>
  <c r="B52" i="11"/>
  <c r="B50" i="1"/>
  <c r="C49" i="1"/>
  <c r="C96" i="1" l="1"/>
  <c r="D96" i="1" s="1"/>
  <c r="C96" i="11"/>
  <c r="D96" i="11" s="1"/>
  <c r="B53" i="11"/>
  <c r="C52" i="11"/>
  <c r="C50" i="1"/>
  <c r="B51" i="1"/>
  <c r="C97" i="1" l="1"/>
  <c r="D97" i="1" s="1"/>
  <c r="C97" i="11"/>
  <c r="D97" i="11" s="1"/>
  <c r="C53" i="11"/>
  <c r="B54" i="11"/>
  <c r="C51" i="1"/>
  <c r="B52" i="1"/>
  <c r="C98" i="1" l="1"/>
  <c r="D98" i="1" s="1"/>
  <c r="C98" i="11"/>
  <c r="D98" i="11" s="1"/>
  <c r="C54" i="11"/>
  <c r="B55" i="11"/>
  <c r="B53" i="1"/>
  <c r="C52" i="1"/>
  <c r="C99" i="1" l="1"/>
  <c r="D99" i="1" s="1"/>
  <c r="C99" i="11"/>
  <c r="D99" i="11" s="1"/>
  <c r="B56" i="11"/>
  <c r="C56" i="11" s="1"/>
  <c r="C55" i="11"/>
  <c r="B54" i="1"/>
  <c r="C53" i="1"/>
  <c r="C100" i="1" l="1"/>
  <c r="D100" i="1" s="1"/>
  <c r="C100" i="11"/>
  <c r="D100" i="11" s="1"/>
  <c r="C54" i="1"/>
  <c r="B55" i="1"/>
  <c r="C101" i="1" l="1"/>
  <c r="D101" i="1" s="1"/>
  <c r="C101" i="11"/>
  <c r="D101" i="11" s="1"/>
  <c r="B56" i="1"/>
  <c r="C56" i="1" s="1"/>
  <c r="C55" i="1"/>
  <c r="C102" i="1" l="1"/>
  <c r="D102" i="1" s="1"/>
  <c r="C102" i="11"/>
  <c r="D102" i="11" s="1"/>
  <c r="C103" i="1" l="1"/>
  <c r="D103" i="1" s="1"/>
  <c r="C103" i="11"/>
  <c r="D103" i="11" s="1"/>
  <c r="C104" i="1"/>
  <c r="D104" i="1" s="1"/>
  <c r="C104" i="11" l="1"/>
  <c r="D104" i="11" s="1"/>
  <c r="C105" i="1"/>
  <c r="D105" i="1" s="1"/>
  <c r="C105" i="11" l="1"/>
  <c r="D105" i="11" s="1"/>
  <c r="C106" i="1"/>
  <c r="D106" i="1" s="1"/>
  <c r="C106" i="11" l="1"/>
  <c r="D106" i="11" s="1"/>
  <c r="C107" i="1"/>
  <c r="D107" i="1" s="1"/>
  <c r="C107" i="11" l="1"/>
  <c r="D107" i="11" s="1"/>
  <c r="C108" i="1"/>
  <c r="D108" i="1" s="1"/>
  <c r="C108" i="11" l="1"/>
  <c r="D108" i="11" s="1"/>
  <c r="C109" i="1"/>
  <c r="D109" i="1" s="1"/>
  <c r="C109" i="11" l="1"/>
  <c r="D109" i="11" s="1"/>
  <c r="C110" i="1"/>
  <c r="D110" i="1" s="1"/>
  <c r="C110" i="11" l="1"/>
  <c r="D110" i="11" s="1"/>
  <c r="C111" i="1"/>
  <c r="D111" i="1" s="1"/>
  <c r="C111" i="11" l="1"/>
  <c r="D111" i="11" s="1"/>
  <c r="C112" i="1"/>
  <c r="D112" i="1" s="1"/>
  <c r="C112" i="11" l="1"/>
  <c r="D112" i="11" s="1"/>
  <c r="C113" i="1"/>
  <c r="D113" i="1" s="1"/>
  <c r="C113" i="11" l="1"/>
  <c r="D113" i="11" s="1"/>
  <c r="C114" i="1"/>
  <c r="D114" i="1" s="1"/>
  <c r="C114" i="11" l="1"/>
  <c r="D114" i="11" s="1"/>
  <c r="C115" i="1"/>
  <c r="D115" i="1" s="1"/>
  <c r="C115" i="11" l="1"/>
  <c r="D115" i="11" s="1"/>
  <c r="C116" i="1"/>
  <c r="D116" i="1" s="1"/>
  <c r="C116" i="11" l="1"/>
  <c r="D116" i="11" s="1"/>
  <c r="C117" i="1"/>
  <c r="D117" i="1" s="1"/>
  <c r="C117" i="11" l="1"/>
  <c r="D117" i="11" s="1"/>
  <c r="C118" i="1"/>
  <c r="D118" i="1" s="1"/>
  <c r="C118" i="11" l="1"/>
  <c r="D118" i="11" s="1"/>
  <c r="C119" i="1"/>
  <c r="D119" i="1" s="1"/>
  <c r="C119" i="11" l="1"/>
  <c r="D119" i="11" s="1"/>
  <c r="C120" i="1"/>
  <c r="D120" i="1" s="1"/>
  <c r="C120" i="11" l="1"/>
  <c r="D120" i="11" s="1"/>
  <c r="C121" i="1"/>
  <c r="D121" i="1" s="1"/>
  <c r="C121" i="11" l="1"/>
  <c r="D121" i="11" s="1"/>
  <c r="C122" i="1"/>
  <c r="D122" i="1" s="1"/>
  <c r="C122" i="11" l="1"/>
  <c r="D122" i="11" s="1"/>
  <c r="C123" i="1"/>
  <c r="D123" i="1" s="1"/>
  <c r="C123" i="11" l="1"/>
  <c r="D123" i="11" s="1"/>
  <c r="C124" i="1"/>
  <c r="D124" i="1" s="1"/>
  <c r="C124" i="11" l="1"/>
  <c r="D124" i="11" s="1"/>
  <c r="C125" i="1"/>
  <c r="D125" i="1" s="1"/>
  <c r="C125" i="11" l="1"/>
  <c r="D125" i="11" s="1"/>
  <c r="C126" i="1"/>
  <c r="D126" i="1" s="1"/>
  <c r="C126" i="11" l="1"/>
  <c r="D126" i="11" s="1"/>
  <c r="C127" i="1"/>
  <c r="D127" i="1" s="1"/>
  <c r="C127" i="11" l="1"/>
  <c r="D127" i="11" s="1"/>
  <c r="C128" i="1"/>
  <c r="D128" i="1" s="1"/>
  <c r="C128" i="11" l="1"/>
  <c r="D128" i="11" s="1"/>
  <c r="C129" i="1"/>
  <c r="D129" i="1" s="1"/>
  <c r="C129" i="11" l="1"/>
  <c r="D129" i="11" s="1"/>
  <c r="C130" i="1"/>
  <c r="D130" i="1" s="1"/>
  <c r="C130" i="11" l="1"/>
  <c r="D130" i="11" s="1"/>
  <c r="C131" i="1"/>
  <c r="D131" i="1" s="1"/>
  <c r="C131" i="11" l="1"/>
  <c r="D131" i="11" s="1"/>
  <c r="C132" i="1"/>
  <c r="D132" i="1" s="1"/>
  <c r="C132" i="11" l="1"/>
  <c r="D132" i="11" s="1"/>
  <c r="C133" i="1"/>
  <c r="D133" i="1" s="1"/>
  <c r="C133" i="11" l="1"/>
  <c r="D133" i="11" s="1"/>
  <c r="C134" i="1"/>
  <c r="D134" i="1" s="1"/>
  <c r="C134" i="11" l="1"/>
  <c r="D134" i="11" s="1"/>
  <c r="C135" i="1"/>
  <c r="D135" i="1" s="1"/>
  <c r="C135" i="11" l="1"/>
  <c r="D135" i="11" s="1"/>
  <c r="C136" i="1"/>
  <c r="D136" i="1" s="1"/>
  <c r="C136" i="11" l="1"/>
  <c r="D136" i="11" s="1"/>
  <c r="C137" i="1"/>
  <c r="D137" i="1" s="1"/>
  <c r="C137" i="11" l="1"/>
  <c r="D137" i="11" s="1"/>
  <c r="C138" i="1"/>
  <c r="D138" i="1" s="1"/>
  <c r="C138" i="11" l="1"/>
  <c r="D138" i="11" s="1"/>
  <c r="C139" i="1"/>
  <c r="D139" i="1" s="1"/>
  <c r="C139" i="11" l="1"/>
  <c r="D139" i="11" s="1"/>
  <c r="C140" i="1"/>
  <c r="D140" i="1" s="1"/>
  <c r="C140" i="11" l="1"/>
  <c r="D140" i="11" s="1"/>
  <c r="C141" i="1"/>
  <c r="D141" i="1" s="1"/>
</calcChain>
</file>

<file path=xl/comments1.xml><?xml version="1.0" encoding="utf-8"?>
<comments xmlns="http://schemas.openxmlformats.org/spreadsheetml/2006/main">
  <authors>
    <author>Jon</author>
  </authors>
  <commentList>
    <comment ref="E15" authorId="0">
      <text>
        <r>
          <rPr>
            <sz val="8"/>
            <color indexed="81"/>
            <rFont val="Tahoma"/>
            <family val="2"/>
          </rPr>
          <t>Cumulative Probability Distribution</t>
        </r>
      </text>
    </comment>
  </commentList>
</comments>
</file>

<file path=xl/comments2.xml><?xml version="1.0" encoding="utf-8"?>
<comments xmlns="http://schemas.openxmlformats.org/spreadsheetml/2006/main">
  <authors>
    <author>Jon</author>
  </authors>
  <commentList>
    <comment ref="E15" authorId="0">
      <text>
        <r>
          <rPr>
            <sz val="8"/>
            <color indexed="81"/>
            <rFont val="Tahoma"/>
            <family val="2"/>
          </rPr>
          <t>Cumulative Probability Distribution</t>
        </r>
      </text>
    </comment>
  </commentList>
</comments>
</file>

<file path=xl/comments3.xml><?xml version="1.0" encoding="utf-8"?>
<comments xmlns="http://schemas.openxmlformats.org/spreadsheetml/2006/main">
  <authors>
    <author>Jon</author>
  </authors>
  <commentList>
    <comment ref="E15" authorId="0">
      <text>
        <r>
          <rPr>
            <sz val="8"/>
            <color indexed="81"/>
            <rFont val="Tahoma"/>
            <family val="2"/>
          </rPr>
          <t>Cumulative Probability Distribution</t>
        </r>
      </text>
    </comment>
  </commentList>
</comments>
</file>

<file path=xl/comments4.xml><?xml version="1.0" encoding="utf-8"?>
<comments xmlns="http://schemas.openxmlformats.org/spreadsheetml/2006/main">
  <authors>
    <author>Jon</author>
  </authors>
  <commentList>
    <comment ref="E15" authorId="0">
      <text>
        <r>
          <rPr>
            <sz val="8"/>
            <color indexed="81"/>
            <rFont val="Tahoma"/>
            <family val="2"/>
          </rPr>
          <t>Cumulative Probability Distribution</t>
        </r>
      </text>
    </comment>
  </commentList>
</comments>
</file>

<file path=xl/comments5.xml><?xml version="1.0" encoding="utf-8"?>
<comments xmlns="http://schemas.openxmlformats.org/spreadsheetml/2006/main">
  <authors>
    <author>Jon</author>
  </authors>
  <commentList>
    <comment ref="L2" authorId="0">
      <text>
        <r>
          <rPr>
            <b/>
            <u/>
            <sz val="8"/>
            <color indexed="81"/>
            <rFont val="Tahoma"/>
            <family val="2"/>
          </rPr>
          <t xml:space="preserve">Limited Use Policy
</t>
        </r>
        <r>
          <rPr>
            <sz val="8"/>
            <color indexed="81"/>
            <rFont val="Tahoma"/>
            <family val="2"/>
          </rPr>
          <t xml:space="preserve">You may make archival copies and customize this template (the "Software") for your </t>
        </r>
        <r>
          <rPr>
            <b/>
            <sz val="8"/>
            <color indexed="81"/>
            <rFont val="Tahoma"/>
            <family val="2"/>
          </rPr>
          <t>personal and noncommercial use only</t>
        </r>
        <r>
          <rPr>
            <sz val="8"/>
            <color indexed="81"/>
            <rFont val="Tahoma"/>
            <family val="2"/>
          </rPr>
          <t xml:space="preserve">. This template or any document including or derived from this template </t>
        </r>
        <r>
          <rPr>
            <b/>
            <sz val="8"/>
            <color indexed="10"/>
            <rFont val="Tahoma"/>
            <family val="2"/>
          </rPr>
          <t>may NOT be sold, distributed, published to an online gallery, or placed on a public server such as the internet</t>
        </r>
        <r>
          <rPr>
            <sz val="8"/>
            <color indexed="81"/>
            <rFont val="Tahoma"/>
            <family val="2"/>
          </rPr>
          <t xml:space="preserve"> without the express written permission of Vertex42 LLC.
</t>
        </r>
        <r>
          <rPr>
            <b/>
            <sz val="8"/>
            <color indexed="81"/>
            <rFont val="Tahoma"/>
            <family val="2"/>
          </rPr>
          <t xml:space="preserve">You may not remove or alter any logo, trademark, copyright, disclaimer, brand, hyperlink, terms of use, attribution, or other proprietary notices or marks within this template.
</t>
        </r>
        <r>
          <rPr>
            <b/>
            <u/>
            <sz val="8"/>
            <color indexed="81"/>
            <rFont val="Tahoma"/>
            <family val="2"/>
          </rPr>
          <t xml:space="preserve">
No Warranties</t>
        </r>
        <r>
          <rPr>
            <b/>
            <sz val="8"/>
            <color indexed="81"/>
            <rFont val="Tahoma"/>
            <family val="2"/>
          </rPr>
          <t xml:space="preserve">
</t>
        </r>
        <r>
          <rPr>
            <sz val="8"/>
            <color indexed="81"/>
            <rFont val="Tahoma"/>
            <family val="2"/>
          </rPr>
          <t xml:space="preserve">THE SOFTWARE AND ANY RELATED DOCUMENTATION ARE PROVIDED TO YOU "AS IS." VERTEX42, LLC MAKES NO WARRANTIES, EXPRESS OR IMPLIED, AND EXPRESSLY DISCLAIMS ALL REPRESENTATIONS, ORAL OR WRITTEN, TERMS, CONDITIONS, AND WARRANTIES, INCLUDING BUT NOT LIMITED TO, IMPLIED WARRANTIES OF MERCHANTABILITY, FITNESS FOR A PARTICULAR PURPOSE, AND NONINFRINGEMENT. WITHOUT LIMITING THE ABOVE YOU ACCEPT THAT THE SOFTWARE MAY NOT MEET YOUR REQUIREMENTS, OPERATE ERROR FREE, OR IDENTIFY ANY OR ALL ERRORS OR PROBLEMS, OR DO SO ACCURATELY. This Agreement does not affect any statutory rights you may have as a consumer.
</t>
        </r>
        <r>
          <rPr>
            <b/>
            <u/>
            <sz val="8"/>
            <color indexed="81"/>
            <rFont val="Tahoma"/>
            <family val="2"/>
          </rPr>
          <t>Limitation of Liability</t>
        </r>
        <r>
          <rPr>
            <sz val="8"/>
            <color indexed="81"/>
            <rFont val="Tahoma"/>
            <family val="2"/>
          </rPr>
          <t xml:space="preserve">
IN NO EVENT SHALL VERTEX42, LLC BE LIABLE TO YOU, FOR ANY DAMAGES, INCLUDING ANY LOST PROFITS, LOST SAVINGS, OR ANY OTHER DIRECT, INDIRECT, SPECIAL, INCIDENTAL, OR CONSEQUENTIAL DAMAGES ARISING FROM THE USE OR THE INABILITY TO USE THE SOFTWARE (EVEN IF WE OR AN AUTHORIZED DEALER OR DISTRIBUTOR HAS BEEN ADVISED OF THE POSSIBILITY OF THESE DAMAGES), OR ANY MISTAKES AND NEGLIGENCE IN DEVELOPING THIS SOFTWARE, OR FOR ANY CLAIM BY ANY OTHER PARTY. THE ORGANIZATION, BUSINESS, OR PERSON USING THIS SOFTWARE BEARS ALL RISKS AND RESPONSIBILITY FOR THE QUALITY AND PERFORMANCE OF THIS SOFTWARE.
Some states do not allow the limitation or exclusion of liability for incidental or consequential damages, so the above limitation may not apply to you.
</t>
        </r>
      </text>
    </comment>
  </commentList>
</comments>
</file>

<file path=xl/sharedStrings.xml><?xml version="1.0" encoding="utf-8"?>
<sst xmlns="http://schemas.openxmlformats.org/spreadsheetml/2006/main" count="104" uniqueCount="34">
  <si>
    <r>
      <t xml:space="preserve">Mean, </t>
    </r>
    <r>
      <rPr>
        <sz val="10"/>
        <rFont val="Symbol"/>
        <family val="1"/>
        <charset val="2"/>
      </rPr>
      <t>m</t>
    </r>
  </si>
  <si>
    <r>
      <t xml:space="preserve">Standard Deviation, </t>
    </r>
    <r>
      <rPr>
        <sz val="10"/>
        <rFont val="Symbol"/>
        <family val="1"/>
        <charset val="2"/>
      </rPr>
      <t>s</t>
    </r>
  </si>
  <si>
    <t>x</t>
  </si>
  <si>
    <r>
      <t>f</t>
    </r>
    <r>
      <rPr>
        <b/>
        <sz val="10"/>
        <rFont val="Verdana"/>
        <family val="2"/>
      </rPr>
      <t>(</t>
    </r>
    <r>
      <rPr>
        <b/>
        <i/>
        <sz val="10"/>
        <rFont val="Verdana"/>
        <family val="2"/>
      </rPr>
      <t>x</t>
    </r>
    <r>
      <rPr>
        <b/>
        <sz val="10"/>
        <rFont val="Verdana"/>
        <family val="2"/>
      </rPr>
      <t>)</t>
    </r>
  </si>
  <si>
    <t>Graph Limits</t>
  </si>
  <si>
    <t>F(x)</t>
  </si>
  <si>
    <t>http://vertex42.com/ExcelArticles/mc/NormalDistribution-Excel.html</t>
  </si>
  <si>
    <t>Wittwer, J. W., "Graphing a Normal Distribution in Excel" From Vertex42.com, November 1, 2004</t>
  </si>
  <si>
    <r>
      <t>Normal</t>
    </r>
    <r>
      <rPr>
        <b/>
        <sz val="18"/>
        <rFont val="Arial"/>
        <family val="2"/>
      </rPr>
      <t xml:space="preserve"> Distribution</t>
    </r>
  </si>
  <si>
    <t>© 2004 Vertex42 LLC</t>
  </si>
  <si>
    <t>http://www.exceluser.com/explore/normalcurve.htm</t>
  </si>
  <si>
    <t>x1</t>
  </si>
  <si>
    <t>x2</t>
  </si>
  <si>
    <t>Percent:</t>
  </si>
  <si>
    <t>%</t>
  </si>
  <si>
    <t xml:space="preserve">Percent: </t>
  </si>
  <si>
    <t>Settings</t>
  </si>
  <si>
    <t>Revised: Tung Liu, May 2012</t>
  </si>
  <si>
    <t>Degrees of freedom, v</t>
  </si>
  <si>
    <r>
      <t>t</t>
    </r>
    <r>
      <rPr>
        <vertAlign val="subscript"/>
        <sz val="10"/>
        <rFont val="Verdana"/>
        <family val="2"/>
      </rPr>
      <t>min</t>
    </r>
  </si>
  <si>
    <r>
      <t>t</t>
    </r>
    <r>
      <rPr>
        <vertAlign val="subscript"/>
        <sz val="10"/>
        <rFont val="Verdana"/>
        <family val="2"/>
      </rPr>
      <t>max</t>
    </r>
  </si>
  <si>
    <t>=t.inv(rand(),degrees of freedom)</t>
  </si>
  <si>
    <t>t1</t>
  </si>
  <si>
    <t>t2</t>
  </si>
  <si>
    <t>P(-a&lt;t&lt;a)</t>
  </si>
  <si>
    <t>t</t>
  </si>
  <si>
    <t>P(t&lt;a)</t>
  </si>
  <si>
    <t>P(t&gt;a)</t>
  </si>
  <si>
    <t>P(t&gt;|a|)</t>
  </si>
  <si>
    <t>Degees of freedom:</t>
  </si>
  <si>
    <t>Degrees of freedom</t>
  </si>
  <si>
    <t>Degrees of freedom:</t>
  </si>
  <si>
    <t>=t.INV(rand(),degrees of freedom)</t>
  </si>
  <si>
    <t>Generate Random Student-t Values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</si>
</sst>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_(* \(#,##0.00\);_(* &quot;-&quot;??_);_(@_)"/>
  </numFmts>
  <fonts count="26" x14ac:knownFonts="1">
    <font>
      <sz val="10"/>
      <name val="Verdana"/>
    </font>
    <font>
      <sz val="11"/>
      <color theme="1"/>
      <name val="Calibri"/>
      <family val="2"/>
      <scheme val="minor"/>
    </font>
    <font>
      <sz val="10"/>
      <name val="Verdana"/>
      <family val="2"/>
    </font>
    <font>
      <b/>
      <sz val="10"/>
      <name val="Verdana"/>
      <family val="2"/>
    </font>
    <font>
      <b/>
      <i/>
      <sz val="10"/>
      <name val="Verdana"/>
      <family val="2"/>
    </font>
    <font>
      <sz val="10"/>
      <name val="Symbol"/>
      <family val="1"/>
      <charset val="2"/>
    </font>
    <font>
      <sz val="10"/>
      <name val="Verdana"/>
      <family val="2"/>
    </font>
    <font>
      <vertAlign val="subscript"/>
      <sz val="10"/>
      <name val="Verdana"/>
      <family val="2"/>
    </font>
    <font>
      <i/>
      <sz val="10"/>
      <name val="Verdana"/>
      <family val="2"/>
    </font>
    <font>
      <u/>
      <sz val="10"/>
      <color indexed="12"/>
      <name val="Verdana"/>
      <family val="2"/>
    </font>
    <font>
      <sz val="8"/>
      <color indexed="81"/>
      <name val="Tahoma"/>
      <family val="2"/>
    </font>
    <font>
      <b/>
      <sz val="10"/>
      <color indexed="12"/>
      <name val="Verdana"/>
      <family val="2"/>
    </font>
    <font>
      <b/>
      <sz val="10"/>
      <color indexed="14"/>
      <name val="Verdana"/>
      <family val="2"/>
    </font>
    <font>
      <b/>
      <sz val="10"/>
      <color indexed="21"/>
      <name val="Verdana"/>
      <family val="2"/>
    </font>
    <font>
      <b/>
      <sz val="10"/>
      <color indexed="10"/>
      <name val="Verdana"/>
      <family val="2"/>
    </font>
    <font>
      <i/>
      <sz val="8"/>
      <name val="Verdana"/>
      <family val="2"/>
    </font>
    <font>
      <sz val="10"/>
      <name val="Century Gothic"/>
      <family val="2"/>
    </font>
    <font>
      <sz val="10"/>
      <name val="Arial"/>
      <family val="2"/>
    </font>
    <font>
      <b/>
      <sz val="12"/>
      <color indexed="16"/>
      <name val="Verdana"/>
      <family val="2"/>
    </font>
    <font>
      <b/>
      <u/>
      <sz val="8"/>
      <color indexed="81"/>
      <name val="Tahoma"/>
      <family val="2"/>
    </font>
    <font>
      <u/>
      <sz val="8"/>
      <color indexed="12"/>
      <name val="Verdana"/>
      <family val="2"/>
    </font>
    <font>
      <sz val="8"/>
      <name val="Tahoma"/>
      <family val="2"/>
    </font>
    <font>
      <b/>
      <sz val="8"/>
      <color indexed="81"/>
      <name val="Tahoma"/>
      <family val="2"/>
    </font>
    <font>
      <b/>
      <sz val="8"/>
      <color indexed="10"/>
      <name val="Tahoma"/>
      <family val="2"/>
    </font>
    <font>
      <b/>
      <sz val="18"/>
      <color indexed="12"/>
      <name val="Arial"/>
      <family val="2"/>
    </font>
    <font>
      <b/>
      <sz val="18"/>
      <name val="Arial"/>
      <family val="2"/>
    </font>
  </fonts>
  <fills count="7">
    <fill>
      <patternFill patternType="none"/>
    </fill>
    <fill>
      <patternFill patternType="gray125"/>
    </fill>
    <fill>
      <patternFill patternType="solid">
        <fgColor indexed="22"/>
        <bgColor indexed="64"/>
      </patternFill>
    </fill>
    <fill>
      <patternFill patternType="solid">
        <fgColor indexed="41"/>
        <bgColor indexed="64"/>
      </patternFill>
    </fill>
    <fill>
      <patternFill patternType="solid">
        <fgColor rgb="FFFFFF00"/>
        <bgColor indexed="64"/>
      </patternFill>
    </fill>
    <fill>
      <patternFill patternType="solid">
        <fgColor theme="8" tint="0.59999389629810485"/>
        <bgColor indexed="65"/>
      </patternFill>
    </fill>
    <fill>
      <patternFill patternType="solid">
        <fgColor theme="0"/>
        <bgColor indexed="64"/>
      </patternFill>
    </fill>
  </fills>
  <borders count="3">
    <border>
      <left/>
      <right/>
      <top/>
      <bottom/>
      <diagonal/>
    </border>
    <border>
      <left/>
      <right/>
      <top/>
      <bottom style="thin">
        <color indexed="64"/>
      </bottom>
      <diagonal/>
    </border>
    <border>
      <left style="thin">
        <color indexed="55"/>
      </left>
      <right style="thin">
        <color indexed="55"/>
      </right>
      <top style="thin">
        <color indexed="55"/>
      </top>
      <bottom style="thin">
        <color indexed="55"/>
      </bottom>
      <diagonal/>
    </border>
  </borders>
  <cellStyleXfs count="9">
    <xf numFmtId="0" fontId="0" fillId="0" borderId="0"/>
    <xf numFmtId="0" fontId="16" fillId="0" borderId="0"/>
    <xf numFmtId="43" fontId="2" fillId="0" borderId="0" applyFont="0" applyFill="0" applyBorder="0" applyAlignment="0" applyProtection="0"/>
    <xf numFmtId="0" fontId="9" fillId="0" borderId="0" applyNumberFormat="0" applyFill="0" applyBorder="0" applyAlignment="0" applyProtection="0">
      <alignment vertical="top"/>
      <protection locked="0"/>
    </xf>
    <xf numFmtId="0" fontId="17" fillId="0" borderId="0"/>
    <xf numFmtId="9" fontId="2" fillId="0" borderId="0" applyFont="0" applyFill="0" applyBorder="0" applyAlignment="0" applyProtection="0"/>
    <xf numFmtId="0" fontId="16" fillId="0" borderId="0" applyNumberFormat="0" applyFill="0" applyBorder="0" applyAlignment="0" applyProtection="0"/>
    <xf numFmtId="0" fontId="2" fillId="0" borderId="0"/>
    <xf numFmtId="0" fontId="1" fillId="5" borderId="0" applyNumberFormat="0" applyBorder="0" applyAlignment="0" applyProtection="0"/>
  </cellStyleXfs>
  <cellXfs count="56">
    <xf numFmtId="0" fontId="0" fillId="0" borderId="0" xfId="0"/>
    <xf numFmtId="0" fontId="3" fillId="0" borderId="0" xfId="0" applyFont="1" applyAlignment="1">
      <alignment horizontal="right"/>
    </xf>
    <xf numFmtId="0" fontId="4" fillId="2" borderId="1" xfId="0" applyFont="1" applyFill="1" applyBorder="1" applyAlignment="1">
      <alignment horizontal="center"/>
    </xf>
    <xf numFmtId="0" fontId="0" fillId="0" borderId="0" xfId="0" applyAlignment="1">
      <alignment horizontal="center"/>
    </xf>
    <xf numFmtId="0" fontId="0" fillId="0" borderId="0" xfId="0" applyNumberFormat="1"/>
    <xf numFmtId="10" fontId="0" fillId="0" borderId="0" xfId="5" applyNumberFormat="1" applyFont="1"/>
    <xf numFmtId="0" fontId="0" fillId="2" borderId="1" xfId="0" applyFill="1" applyBorder="1"/>
    <xf numFmtId="0" fontId="4" fillId="2" borderId="1" xfId="0" applyNumberFormat="1" applyFont="1" applyFill="1" applyBorder="1"/>
    <xf numFmtId="0" fontId="8" fillId="0" borderId="0" xfId="0" applyFont="1"/>
    <xf numFmtId="0" fontId="11" fillId="0" borderId="0" xfId="0" applyNumberFormat="1" applyFont="1" applyAlignment="1">
      <alignment horizontal="right"/>
    </xf>
    <xf numFmtId="0" fontId="12" fillId="0" borderId="0" xfId="0" applyNumberFormat="1" applyFont="1" applyAlignment="1">
      <alignment horizontal="right"/>
    </xf>
    <xf numFmtId="0" fontId="13" fillId="0" borderId="0" xfId="0" applyNumberFormat="1" applyFont="1" applyAlignment="1">
      <alignment horizontal="right"/>
    </xf>
    <xf numFmtId="0" fontId="14" fillId="0" borderId="0" xfId="0" applyNumberFormat="1" applyFont="1" applyAlignment="1">
      <alignment horizontal="right"/>
    </xf>
    <xf numFmtId="0" fontId="6" fillId="0" borderId="0" xfId="0" applyNumberFormat="1" applyFont="1" applyAlignment="1">
      <alignment horizontal="right"/>
    </xf>
    <xf numFmtId="0" fontId="0" fillId="0" borderId="0" xfId="0" applyFill="1"/>
    <xf numFmtId="0" fontId="15" fillId="0" borderId="0" xfId="0" applyFont="1"/>
    <xf numFmtId="0" fontId="20" fillId="0" borderId="0" xfId="3" applyFont="1" applyAlignment="1" applyProtection="1"/>
    <xf numFmtId="0" fontId="21" fillId="0" borderId="0" xfId="2" applyNumberFormat="1" applyFont="1" applyFill="1" applyAlignment="1">
      <alignment horizontal="right"/>
    </xf>
    <xf numFmtId="0" fontId="0" fillId="3" borderId="2" xfId="0" applyFill="1" applyBorder="1"/>
    <xf numFmtId="0" fontId="18" fillId="2" borderId="0" xfId="4" applyFont="1" applyFill="1" applyBorder="1" applyAlignment="1">
      <alignment vertical="center"/>
    </xf>
    <xf numFmtId="0" fontId="24" fillId="2" borderId="0" xfId="0" applyFont="1" applyFill="1" applyBorder="1"/>
    <xf numFmtId="10" fontId="2" fillId="0" borderId="0" xfId="5" applyNumberFormat="1" applyFont="1"/>
    <xf numFmtId="0" fontId="2" fillId="0" borderId="0" xfId="0" applyFont="1"/>
    <xf numFmtId="0" fontId="9" fillId="0" borderId="0" xfId="3" applyAlignment="1" applyProtection="1"/>
    <xf numFmtId="0" fontId="2" fillId="0" borderId="0" xfId="0" applyNumberFormat="1" applyFont="1"/>
    <xf numFmtId="0" fontId="2" fillId="0" borderId="0" xfId="0" applyNumberFormat="1" applyFont="1" applyAlignment="1">
      <alignment horizontal="right"/>
    </xf>
    <xf numFmtId="0" fontId="2" fillId="0" borderId="0" xfId="0" applyFont="1" applyAlignment="1">
      <alignment horizontal="right"/>
    </xf>
    <xf numFmtId="0" fontId="0" fillId="4" borderId="0" xfId="0" applyFill="1"/>
    <xf numFmtId="0" fontId="2" fillId="0" borderId="0" xfId="7"/>
    <xf numFmtId="0" fontId="2" fillId="0" borderId="0" xfId="7" applyAlignment="1">
      <alignment horizontal="center"/>
    </xf>
    <xf numFmtId="0" fontId="4" fillId="2" borderId="1" xfId="7" applyFont="1" applyFill="1" applyBorder="1" applyAlignment="1">
      <alignment horizontal="center"/>
    </xf>
    <xf numFmtId="0" fontId="2" fillId="0" borderId="0" xfId="7" applyNumberFormat="1"/>
    <xf numFmtId="0" fontId="2" fillId="0" borderId="0" xfId="7" applyFont="1"/>
    <xf numFmtId="0" fontId="13" fillId="0" borderId="0" xfId="7" applyNumberFormat="1" applyFont="1" applyAlignment="1">
      <alignment horizontal="right"/>
    </xf>
    <xf numFmtId="0" fontId="2" fillId="0" borderId="0" xfId="7" applyFill="1"/>
    <xf numFmtId="0" fontId="2" fillId="0" borderId="0" xfId="7" applyNumberFormat="1" applyFont="1" applyAlignment="1">
      <alignment horizontal="right"/>
    </xf>
    <xf numFmtId="0" fontId="2" fillId="2" borderId="1" xfId="7" applyFill="1" applyBorder="1"/>
    <xf numFmtId="0" fontId="4" fillId="2" borderId="1" xfId="7" applyNumberFormat="1" applyFont="1" applyFill="1" applyBorder="1"/>
    <xf numFmtId="0" fontId="11" fillId="0" borderId="0" xfId="7" applyNumberFormat="1" applyFont="1" applyAlignment="1">
      <alignment horizontal="right"/>
    </xf>
    <xf numFmtId="0" fontId="12" fillId="0" borderId="0" xfId="7" applyNumberFormat="1" applyFont="1" applyAlignment="1">
      <alignment horizontal="right"/>
    </xf>
    <xf numFmtId="0" fontId="14" fillId="0" borderId="0" xfId="7" applyNumberFormat="1" applyFont="1" applyAlignment="1">
      <alignment horizontal="right"/>
    </xf>
    <xf numFmtId="0" fontId="2" fillId="3" borderId="2" xfId="7" applyFill="1" applyBorder="1"/>
    <xf numFmtId="0" fontId="8" fillId="0" borderId="0" xfId="7" applyFont="1"/>
    <xf numFmtId="0" fontId="3" fillId="0" borderId="0" xfId="7" applyFont="1" applyAlignment="1">
      <alignment horizontal="right"/>
    </xf>
    <xf numFmtId="0" fontId="0" fillId="6" borderId="2" xfId="0" applyFill="1" applyBorder="1"/>
    <xf numFmtId="0" fontId="1" fillId="5" borderId="0" xfId="8"/>
    <xf numFmtId="0" fontId="2" fillId="6" borderId="2" xfId="7" applyFill="1" applyBorder="1"/>
    <xf numFmtId="0" fontId="2" fillId="0" borderId="0" xfId="0" quotePrefix="1" applyFont="1"/>
    <xf numFmtId="10" fontId="2" fillId="4" borderId="0" xfId="5" applyNumberFormat="1" applyFont="1" applyFill="1"/>
    <xf numFmtId="0" fontId="0" fillId="6" borderId="0" xfId="0" applyFill="1"/>
    <xf numFmtId="2" fontId="2" fillId="0" borderId="0" xfId="0" applyNumberFormat="1" applyFont="1"/>
    <xf numFmtId="0" fontId="3" fillId="0" borderId="0" xfId="0" applyFont="1" applyAlignment="1">
      <alignment horizontal="left"/>
    </xf>
    <xf numFmtId="0" fontId="2" fillId="0" borderId="0" xfId="0" applyFont="1" applyAlignment="1">
      <alignment horizontal="left"/>
    </xf>
    <xf numFmtId="0" fontId="2" fillId="4" borderId="0" xfId="0" applyNumberFormat="1" applyFont="1" applyFill="1"/>
    <xf numFmtId="0" fontId="2" fillId="6" borderId="0" xfId="7" applyFill="1"/>
    <xf numFmtId="0" fontId="2" fillId="4" borderId="0" xfId="7" applyNumberFormat="1" applyFont="1" applyFill="1"/>
  </cellXfs>
  <cellStyles count="9">
    <cellStyle name="40% - Accent5" xfId="8" builtinId="47"/>
    <cellStyle name="Century" xfId="1"/>
    <cellStyle name="Comma" xfId="2" builtinId="3"/>
    <cellStyle name="Hyperlink" xfId="3" builtinId="8"/>
    <cellStyle name="Normal" xfId="0" builtinId="0"/>
    <cellStyle name="Normal 2" xfId="7"/>
    <cellStyle name="Normal_TheMarketMatrix_v2-1" xfId="4"/>
    <cellStyle name="Percent" xfId="5" builtinId="5"/>
    <cellStyle name="Vertex42 Style" xfId="6"/>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5FF25F"/>
      <rgbColor rgb="000000FF"/>
      <rgbColor rgb="00FFFF00"/>
      <rgbColor rgb="00FF00FF"/>
      <rgbColor rgb="0053D4C9"/>
      <rgbColor rgb="00631F34"/>
      <rgbColor rgb="00008000"/>
      <rgbColor rgb="00002850"/>
      <rgbColor rgb="00819C00"/>
      <rgbColor rgb="007B007B"/>
      <rgbColor rgb="00007F74"/>
      <rgbColor rgb="00EEEEEE"/>
      <rgbColor rgb="00666666"/>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799FC4"/>
      <rgbColor rgb="00C1F1ED"/>
      <rgbColor rgb="00CCFFCC"/>
      <rgbColor rgb="00FFFFCC"/>
      <rgbColor rgb="00BBCCDD"/>
      <rgbColor rgb="00F9C7D7"/>
      <rgbColor rgb="00E6BBE6"/>
      <rgbColor rgb="00E8D9C4"/>
      <rgbColor rgb="003E70A1"/>
      <rgbColor rgb="0036ACA2"/>
      <rgbColor rgb="00AEC53D"/>
      <rgbColor rgb="00DBB887"/>
      <rgbColor rgb="00C6934C"/>
      <rgbColor rgb="00935600"/>
      <rgbColor rgb="00B782D9"/>
      <rgbColor rgb="00B2B2B2"/>
      <rgbColor rgb="00003366"/>
      <rgbColor rgb="0036AD36"/>
      <rgbColor rgb="001B571B"/>
      <rgbColor rgb="0058631F"/>
      <rgbColor rgb="00734300"/>
      <rgbColor rgb="00AA34AA"/>
      <rgbColor rgb="006100A1"/>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calcChain" Target="calcChain.xml"/><Relationship Id="rId3" Type="http://schemas.openxmlformats.org/officeDocument/2006/relationships/worksheet" Target="worksheets/sheet2.xml"/><Relationship Id="rId7" Type="http://schemas.openxmlformats.org/officeDocument/2006/relationships/worksheet" Target="worksheets/sheet4.xml"/><Relationship Id="rId12" Type="http://schemas.openxmlformats.org/officeDocument/2006/relationships/sharedStrings" Target="sharedStrings.xml"/><Relationship Id="rId2" Type="http://schemas.openxmlformats.org/officeDocument/2006/relationships/chartsheet" Target="chartsheets/sheet1.xml"/><Relationship Id="rId1" Type="http://schemas.openxmlformats.org/officeDocument/2006/relationships/worksheet" Target="worksheets/sheet1.xml"/><Relationship Id="rId6" Type="http://schemas.openxmlformats.org/officeDocument/2006/relationships/chartsheet" Target="chartsheets/sheet3.xml"/><Relationship Id="rId11" Type="http://schemas.openxmlformats.org/officeDocument/2006/relationships/styles" Target="styles.xml"/><Relationship Id="rId5" Type="http://schemas.openxmlformats.org/officeDocument/2006/relationships/worksheet" Target="worksheets/sheet3.xml"/><Relationship Id="rId10" Type="http://schemas.openxmlformats.org/officeDocument/2006/relationships/theme" Target="theme/theme1.xml"/><Relationship Id="rId4" Type="http://schemas.openxmlformats.org/officeDocument/2006/relationships/chartsheet" Target="chartsheets/sheet2.xml"/><Relationship Id="rId9" Type="http://schemas.openxmlformats.org/officeDocument/2006/relationships/worksheet" Target="worksheets/sheet5.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aseline="0"/>
            </a:pPr>
            <a:r>
              <a:rPr lang="en-US" sz="1200" baseline="0"/>
              <a:t>Student-t Probability Distribution</a:t>
            </a:r>
          </a:p>
        </c:rich>
      </c:tx>
      <c:layout>
        <c:manualLayout>
          <c:xMode val="edge"/>
          <c:yMode val="edge"/>
          <c:x val="0.31362992561253228"/>
          <c:y val="4.1894447633116609E-2"/>
        </c:manualLayout>
      </c:layout>
      <c:overlay val="1"/>
    </c:title>
    <c:autoTitleDeleted val="0"/>
    <c:plotArea>
      <c:layout>
        <c:manualLayout>
          <c:layoutTarget val="inner"/>
          <c:xMode val="edge"/>
          <c:yMode val="edge"/>
          <c:x val="0.14120386692956913"/>
          <c:y val="0.33947242139730532"/>
          <c:w val="0.80044397435395198"/>
          <c:h val="0.44643542493169663"/>
        </c:manualLayout>
      </c:layout>
      <c:scatterChart>
        <c:scatterStyle val="smoothMarker"/>
        <c:varyColors val="0"/>
        <c:ser>
          <c:idx val="0"/>
          <c:order val="0"/>
          <c:tx>
            <c:v>Density</c:v>
          </c:tx>
          <c:spPr>
            <a:ln w="38100">
              <a:solidFill>
                <a:srgbClr val="0000FF"/>
              </a:solidFill>
              <a:prstDash val="solid"/>
            </a:ln>
          </c:spPr>
          <c:marker>
            <c:symbol val="none"/>
          </c:marker>
          <c:xVal>
            <c:numRef>
              <c:f>'t-Table'!$C$16:$C$56</c:f>
              <c:numCache>
                <c:formatCode>General</c:formatCode>
                <c:ptCount val="41"/>
                <c:pt idx="0">
                  <c:v>-5</c:v>
                </c:pt>
                <c:pt idx="1">
                  <c:v>-4.75</c:v>
                </c:pt>
                <c:pt idx="2">
                  <c:v>-4.5</c:v>
                </c:pt>
                <c:pt idx="3">
                  <c:v>-4.25</c:v>
                </c:pt>
                <c:pt idx="4">
                  <c:v>-4</c:v>
                </c:pt>
                <c:pt idx="5">
                  <c:v>-3.75</c:v>
                </c:pt>
                <c:pt idx="6">
                  <c:v>-3.5</c:v>
                </c:pt>
                <c:pt idx="7">
                  <c:v>-3.25</c:v>
                </c:pt>
                <c:pt idx="8">
                  <c:v>-3</c:v>
                </c:pt>
                <c:pt idx="9">
                  <c:v>-2.75</c:v>
                </c:pt>
                <c:pt idx="10">
                  <c:v>-2.5</c:v>
                </c:pt>
                <c:pt idx="11">
                  <c:v>-2.25</c:v>
                </c:pt>
                <c:pt idx="12">
                  <c:v>-2</c:v>
                </c:pt>
                <c:pt idx="13">
                  <c:v>-1.75</c:v>
                </c:pt>
                <c:pt idx="14">
                  <c:v>-1.5</c:v>
                </c:pt>
                <c:pt idx="15">
                  <c:v>-1.25</c:v>
                </c:pt>
                <c:pt idx="16">
                  <c:v>-1</c:v>
                </c:pt>
                <c:pt idx="17">
                  <c:v>-0.75</c:v>
                </c:pt>
                <c:pt idx="18">
                  <c:v>-0.5</c:v>
                </c:pt>
                <c:pt idx="19">
                  <c:v>-0.25</c:v>
                </c:pt>
                <c:pt idx="20">
                  <c:v>0</c:v>
                </c:pt>
                <c:pt idx="21">
                  <c:v>0.25</c:v>
                </c:pt>
                <c:pt idx="22">
                  <c:v>0.5</c:v>
                </c:pt>
                <c:pt idx="23">
                  <c:v>0.75</c:v>
                </c:pt>
                <c:pt idx="24">
                  <c:v>1</c:v>
                </c:pt>
                <c:pt idx="25">
                  <c:v>1.25</c:v>
                </c:pt>
                <c:pt idx="26">
                  <c:v>1.5</c:v>
                </c:pt>
                <c:pt idx="27">
                  <c:v>1.75</c:v>
                </c:pt>
                <c:pt idx="28">
                  <c:v>2</c:v>
                </c:pt>
                <c:pt idx="29">
                  <c:v>2.25</c:v>
                </c:pt>
                <c:pt idx="30">
                  <c:v>2.5</c:v>
                </c:pt>
                <c:pt idx="31">
                  <c:v>2.75</c:v>
                </c:pt>
                <c:pt idx="32">
                  <c:v>3</c:v>
                </c:pt>
                <c:pt idx="33">
                  <c:v>3.25</c:v>
                </c:pt>
                <c:pt idx="34">
                  <c:v>3.5</c:v>
                </c:pt>
                <c:pt idx="35">
                  <c:v>3.75</c:v>
                </c:pt>
                <c:pt idx="36">
                  <c:v>4</c:v>
                </c:pt>
                <c:pt idx="37">
                  <c:v>4.25</c:v>
                </c:pt>
                <c:pt idx="38">
                  <c:v>4.5</c:v>
                </c:pt>
                <c:pt idx="39">
                  <c:v>4.75</c:v>
                </c:pt>
                <c:pt idx="40">
                  <c:v>5</c:v>
                </c:pt>
              </c:numCache>
            </c:numRef>
          </c:xVal>
          <c:yVal>
            <c:numRef>
              <c:f>'t-Table'!$D$16:$D$56</c:f>
              <c:numCache>
                <c:formatCode>General</c:formatCode>
                <c:ptCount val="41"/>
                <c:pt idx="0">
                  <c:v>7.8989106244035256E-5</c:v>
                </c:pt>
                <c:pt idx="1">
                  <c:v>1.4174695470997895E-4</c:v>
                </c:pt>
                <c:pt idx="2">
                  <c:v>2.5483366783358611E-4</c:v>
                </c:pt>
                <c:pt idx="3">
                  <c:v>4.5822295293371354E-4</c:v>
                </c:pt>
                <c:pt idx="4">
                  <c:v>8.2247430013313949E-4</c:v>
                </c:pt>
                <c:pt idx="5">
                  <c:v>1.4702633736244221E-3</c:v>
                </c:pt>
                <c:pt idx="6">
                  <c:v>2.6105772275963452E-3</c:v>
                </c:pt>
                <c:pt idx="7">
                  <c:v>4.5900285998224924E-3</c:v>
                </c:pt>
                <c:pt idx="8">
                  <c:v>7.9637866461806615E-3</c:v>
                </c:pt>
                <c:pt idx="9">
                  <c:v>1.3581671530824485E-2</c:v>
                </c:pt>
                <c:pt idx="10">
                  <c:v>2.2669443719144873E-2</c:v>
                </c:pt>
                <c:pt idx="11">
                  <c:v>3.6858911004957799E-2</c:v>
                </c:pt>
                <c:pt idx="12">
                  <c:v>5.808721524735698E-2</c:v>
                </c:pt>
                <c:pt idx="13">
                  <c:v>8.8263585915164242E-2</c:v>
                </c:pt>
                <c:pt idx="14">
                  <c:v>0.12862738297214607</c:v>
                </c:pt>
                <c:pt idx="15">
                  <c:v>0.17883722160667284</c:v>
                </c:pt>
                <c:pt idx="16">
                  <c:v>0.23604564912670095</c:v>
                </c:pt>
                <c:pt idx="17">
                  <c:v>0.29444316943117832</c:v>
                </c:pt>
                <c:pt idx="18">
                  <c:v>0.34580861238374172</c:v>
                </c:pt>
                <c:pt idx="19">
                  <c:v>0.38129013769195808</c:v>
                </c:pt>
                <c:pt idx="20">
                  <c:v>0.39398858571143264</c:v>
                </c:pt>
                <c:pt idx="21">
                  <c:v>0.38129013769195808</c:v>
                </c:pt>
                <c:pt idx="22">
                  <c:v>0.34580861238374172</c:v>
                </c:pt>
                <c:pt idx="23">
                  <c:v>0.29444316943117832</c:v>
                </c:pt>
                <c:pt idx="24">
                  <c:v>0.23604564912670095</c:v>
                </c:pt>
                <c:pt idx="25">
                  <c:v>0.17883722160667284</c:v>
                </c:pt>
                <c:pt idx="26">
                  <c:v>0.12862738297214607</c:v>
                </c:pt>
                <c:pt idx="27">
                  <c:v>8.8263585915164242E-2</c:v>
                </c:pt>
                <c:pt idx="28">
                  <c:v>5.808721524735698E-2</c:v>
                </c:pt>
                <c:pt idx="29">
                  <c:v>3.6858911004957799E-2</c:v>
                </c:pt>
                <c:pt idx="30">
                  <c:v>2.2669443719144873E-2</c:v>
                </c:pt>
                <c:pt idx="31">
                  <c:v>1.3581671530824485E-2</c:v>
                </c:pt>
                <c:pt idx="32">
                  <c:v>7.9637866461806615E-3</c:v>
                </c:pt>
                <c:pt idx="33">
                  <c:v>4.5900285998224924E-3</c:v>
                </c:pt>
                <c:pt idx="34">
                  <c:v>2.6105772275963452E-3</c:v>
                </c:pt>
                <c:pt idx="35">
                  <c:v>1.4702633736244221E-3</c:v>
                </c:pt>
                <c:pt idx="36">
                  <c:v>8.2247430013313949E-4</c:v>
                </c:pt>
                <c:pt idx="37">
                  <c:v>4.5822295293371354E-4</c:v>
                </c:pt>
                <c:pt idx="38">
                  <c:v>2.5483366783358611E-4</c:v>
                </c:pt>
                <c:pt idx="39">
                  <c:v>1.4174695470997895E-4</c:v>
                </c:pt>
                <c:pt idx="40">
                  <c:v>7.8989106244035256E-5</c:v>
                </c:pt>
              </c:numCache>
            </c:numRef>
          </c:yVal>
          <c:smooth val="1"/>
        </c:ser>
        <c:ser>
          <c:idx val="2"/>
          <c:order val="1"/>
          <c:tx>
            <c:v>Area1</c:v>
          </c:tx>
          <c:spPr>
            <a:ln w="38100">
              <a:noFill/>
              <a:prstDash val="solid"/>
            </a:ln>
          </c:spPr>
          <c:marker>
            <c:symbol val="none"/>
          </c:marker>
          <c:errBars>
            <c:errDir val="y"/>
            <c:errBarType val="minus"/>
            <c:errValType val="percentage"/>
            <c:noEndCap val="0"/>
            <c:val val="100"/>
            <c:spPr>
              <a:ln w="50800">
                <a:solidFill>
                  <a:schemeClr val="tx2">
                    <a:lumMod val="20000"/>
                    <a:lumOff val="80000"/>
                  </a:schemeClr>
                </a:solidFill>
              </a:ln>
            </c:spPr>
          </c:errBars>
          <c:xVal>
            <c:numRef>
              <c:f>'t-Table'!$C$61:$C$141</c:f>
              <c:numCache>
                <c:formatCode>General</c:formatCode>
                <c:ptCount val="81"/>
                <c:pt idx="0">
                  <c:v>-4</c:v>
                </c:pt>
                <c:pt idx="1">
                  <c:v>-3.9760745430908235</c:v>
                </c:pt>
                <c:pt idx="2">
                  <c:v>-3.9521490861816471</c:v>
                </c:pt>
                <c:pt idx="3">
                  <c:v>-3.9282236292724706</c:v>
                </c:pt>
                <c:pt idx="4">
                  <c:v>-3.9042981723632941</c:v>
                </c:pt>
                <c:pt idx="5">
                  <c:v>-3.8803727154541177</c:v>
                </c:pt>
                <c:pt idx="6">
                  <c:v>-3.8564472585449412</c:v>
                </c:pt>
                <c:pt idx="7">
                  <c:v>-3.8325218016357647</c:v>
                </c:pt>
                <c:pt idx="8">
                  <c:v>-3.8085963447265883</c:v>
                </c:pt>
                <c:pt idx="9">
                  <c:v>-3.7846708878174118</c:v>
                </c:pt>
                <c:pt idx="10">
                  <c:v>-3.7607454309082353</c:v>
                </c:pt>
                <c:pt idx="11">
                  <c:v>-3.7368199739990589</c:v>
                </c:pt>
                <c:pt idx="12">
                  <c:v>-3.7128945170898824</c:v>
                </c:pt>
                <c:pt idx="13">
                  <c:v>-3.6889690601807059</c:v>
                </c:pt>
                <c:pt idx="14">
                  <c:v>-3.6650436032715294</c:v>
                </c:pt>
                <c:pt idx="15">
                  <c:v>-3.641118146362353</c:v>
                </c:pt>
                <c:pt idx="16">
                  <c:v>-3.6171926894531765</c:v>
                </c:pt>
                <c:pt idx="17">
                  <c:v>-3.593267232544</c:v>
                </c:pt>
                <c:pt idx="18">
                  <c:v>-3.5693417756348236</c:v>
                </c:pt>
                <c:pt idx="19">
                  <c:v>-3.5454163187256471</c:v>
                </c:pt>
                <c:pt idx="20">
                  <c:v>-3.5214908618164706</c:v>
                </c:pt>
                <c:pt idx="21">
                  <c:v>-3.4975654049072942</c:v>
                </c:pt>
                <c:pt idx="22">
                  <c:v>-3.4736399479981177</c:v>
                </c:pt>
                <c:pt idx="23">
                  <c:v>-3.4497144910889412</c:v>
                </c:pt>
                <c:pt idx="24">
                  <c:v>-3.4257890341797648</c:v>
                </c:pt>
                <c:pt idx="25">
                  <c:v>-3.4018635772705883</c:v>
                </c:pt>
                <c:pt idx="26">
                  <c:v>-3.3779381203614118</c:v>
                </c:pt>
                <c:pt idx="27">
                  <c:v>-3.3540126634522354</c:v>
                </c:pt>
                <c:pt idx="28">
                  <c:v>-3.3300872065430589</c:v>
                </c:pt>
                <c:pt idx="29">
                  <c:v>-3.3061617496338824</c:v>
                </c:pt>
                <c:pt idx="30">
                  <c:v>-3.282236292724706</c:v>
                </c:pt>
                <c:pt idx="31">
                  <c:v>-3.2583108358155295</c:v>
                </c:pt>
                <c:pt idx="32">
                  <c:v>-3.234385378906353</c:v>
                </c:pt>
                <c:pt idx="33">
                  <c:v>-3.2104599219971766</c:v>
                </c:pt>
                <c:pt idx="34">
                  <c:v>-3.1865344650880001</c:v>
                </c:pt>
                <c:pt idx="35">
                  <c:v>-3.1626090081788236</c:v>
                </c:pt>
                <c:pt idx="36">
                  <c:v>-3.1386835512696472</c:v>
                </c:pt>
                <c:pt idx="37">
                  <c:v>-3.1147580943604707</c:v>
                </c:pt>
                <c:pt idx="38">
                  <c:v>-3.0908326374512942</c:v>
                </c:pt>
                <c:pt idx="39">
                  <c:v>-3.0669071805421178</c:v>
                </c:pt>
                <c:pt idx="40">
                  <c:v>-3.0429817236329413</c:v>
                </c:pt>
                <c:pt idx="41">
                  <c:v>-3.0190562667237648</c:v>
                </c:pt>
                <c:pt idx="42">
                  <c:v>-2.9951308098145883</c:v>
                </c:pt>
                <c:pt idx="43">
                  <c:v>-2.9712053529054119</c:v>
                </c:pt>
                <c:pt idx="44">
                  <c:v>-2.9472798959962354</c:v>
                </c:pt>
                <c:pt idx="45">
                  <c:v>-2.9233544390870589</c:v>
                </c:pt>
                <c:pt idx="46">
                  <c:v>-2.8994289821778825</c:v>
                </c:pt>
                <c:pt idx="47">
                  <c:v>-2.875503525268706</c:v>
                </c:pt>
                <c:pt idx="48">
                  <c:v>-2.8515780683595295</c:v>
                </c:pt>
                <c:pt idx="49">
                  <c:v>-2.8276526114503531</c:v>
                </c:pt>
                <c:pt idx="50">
                  <c:v>-2.8037271545411766</c:v>
                </c:pt>
                <c:pt idx="51">
                  <c:v>-2.7798016976320001</c:v>
                </c:pt>
                <c:pt idx="52">
                  <c:v>-2.7558762407228237</c:v>
                </c:pt>
                <c:pt idx="53">
                  <c:v>-2.7319507838136472</c:v>
                </c:pt>
                <c:pt idx="54">
                  <c:v>-2.7080253269044707</c:v>
                </c:pt>
                <c:pt idx="55">
                  <c:v>-2.6840998699952943</c:v>
                </c:pt>
                <c:pt idx="56">
                  <c:v>-2.6601744130861178</c:v>
                </c:pt>
                <c:pt idx="57">
                  <c:v>-2.6362489561769413</c:v>
                </c:pt>
                <c:pt idx="58">
                  <c:v>-2.6123234992677649</c:v>
                </c:pt>
                <c:pt idx="59">
                  <c:v>-2.5883980423585884</c:v>
                </c:pt>
                <c:pt idx="60">
                  <c:v>-2.5644725854494119</c:v>
                </c:pt>
                <c:pt idx="61">
                  <c:v>-2.5405471285402355</c:v>
                </c:pt>
                <c:pt idx="62">
                  <c:v>-2.516621671631059</c:v>
                </c:pt>
                <c:pt idx="63">
                  <c:v>-2.4926962147218825</c:v>
                </c:pt>
                <c:pt idx="64">
                  <c:v>-2.4687707578127061</c:v>
                </c:pt>
                <c:pt idx="65">
                  <c:v>-2.4448453009035296</c:v>
                </c:pt>
                <c:pt idx="66">
                  <c:v>-2.4209198439943531</c:v>
                </c:pt>
                <c:pt idx="67">
                  <c:v>-2.3969943870851766</c:v>
                </c:pt>
                <c:pt idx="68">
                  <c:v>-2.3730689301760002</c:v>
                </c:pt>
                <c:pt idx="69">
                  <c:v>-2.3491434732668237</c:v>
                </c:pt>
                <c:pt idx="70">
                  <c:v>-2.3252180163576472</c:v>
                </c:pt>
                <c:pt idx="71">
                  <c:v>-2.3012925594484708</c:v>
                </c:pt>
                <c:pt idx="72">
                  <c:v>-2.2773671025392943</c:v>
                </c:pt>
                <c:pt idx="73">
                  <c:v>-2.2534416456301178</c:v>
                </c:pt>
                <c:pt idx="74">
                  <c:v>-2.2295161887209414</c:v>
                </c:pt>
                <c:pt idx="75">
                  <c:v>-2.2055907318117649</c:v>
                </c:pt>
                <c:pt idx="76">
                  <c:v>-2.1816652749025884</c:v>
                </c:pt>
                <c:pt idx="77">
                  <c:v>-2.157739817993412</c:v>
                </c:pt>
                <c:pt idx="78">
                  <c:v>-2.1338143610842355</c:v>
                </c:pt>
                <c:pt idx="79">
                  <c:v>-2.109888904175059</c:v>
                </c:pt>
                <c:pt idx="80">
                  <c:v>-2.0859634472658648</c:v>
                </c:pt>
              </c:numCache>
            </c:numRef>
          </c:xVal>
          <c:yVal>
            <c:numRef>
              <c:f>'t-Table'!$D$61:$D$141</c:f>
              <c:numCache>
                <c:formatCode>General</c:formatCode>
                <c:ptCount val="81"/>
                <c:pt idx="0">
                  <c:v>8.2247430013313949E-4</c:v>
                </c:pt>
                <c:pt idx="1">
                  <c:v>8.6967918294001572E-4</c:v>
                </c:pt>
                <c:pt idx="2">
                  <c:v>9.1955720093067118E-4</c:v>
                </c:pt>
                <c:pt idx="3">
                  <c:v>9.7225547729906864E-4</c:v>
                </c:pt>
                <c:pt idx="4">
                  <c:v>1.0279288252523361E-3</c:v>
                </c:pt>
                <c:pt idx="5">
                  <c:v>1.086740114233096E-3</c:v>
                </c:pt>
                <c:pt idx="6">
                  <c:v>1.1488606505727092E-3</c:v>
                </c:pt>
                <c:pt idx="7">
                  <c:v>1.2144705728899181E-3</c:v>
                </c:pt>
                <c:pt idx="8">
                  <c:v>1.2837592625324582E-3</c:v>
                </c:pt>
                <c:pt idx="9">
                  <c:v>1.3569257693394952E-3</c:v>
                </c:pt>
                <c:pt idx="10">
                  <c:v>1.434179252979986E-3</c:v>
                </c:pt>
                <c:pt idx="11">
                  <c:v>1.5157394400957577E-3</c:v>
                </c:pt>
                <c:pt idx="12">
                  <c:v>1.6018370974485135E-3</c:v>
                </c:pt>
                <c:pt idx="13">
                  <c:v>1.692714521236317E-3</c:v>
                </c:pt>
                <c:pt idx="14">
                  <c:v>1.7886260427074268E-3</c:v>
                </c:pt>
                <c:pt idx="15">
                  <c:v>1.889838550157466E-3</c:v>
                </c:pt>
                <c:pt idx="16">
                  <c:v>1.9966320273490461E-3</c:v>
                </c:pt>
                <c:pt idx="17">
                  <c:v>2.1093001083416396E-3</c:v>
                </c:pt>
                <c:pt idx="18">
                  <c:v>2.2281506486624943E-3</c:v>
                </c:pt>
                <c:pt idx="19">
                  <c:v>2.3535063126872593E-3</c:v>
                </c:pt>
                <c:pt idx="20">
                  <c:v>2.4857051770307546E-3</c:v>
                </c:pt>
                <c:pt idx="21">
                  <c:v>2.6251013496743627E-3</c:v>
                </c:pt>
                <c:pt idx="22">
                  <c:v>2.7720656044756464E-3</c:v>
                </c:pt>
                <c:pt idx="23">
                  <c:v>2.9269860306188156E-3</c:v>
                </c:pt>
                <c:pt idx="24">
                  <c:v>3.0902686964701625E-3</c:v>
                </c:pt>
                <c:pt idx="25">
                  <c:v>3.2623383272012041E-3</c:v>
                </c:pt>
                <c:pt idx="26">
                  <c:v>3.4436389954330643E-3</c:v>
                </c:pt>
                <c:pt idx="27">
                  <c:v>3.6346348240387863E-3</c:v>
                </c:pt>
                <c:pt idx="28">
                  <c:v>3.8358107001151241E-3</c:v>
                </c:pt>
                <c:pt idx="29">
                  <c:v>4.0476729990021939E-3</c:v>
                </c:pt>
                <c:pt idx="30">
                  <c:v>4.2707503170873106E-3</c:v>
                </c:pt>
                <c:pt idx="31">
                  <c:v>4.5055942119788849E-3</c:v>
                </c:pt>
                <c:pt idx="32">
                  <c:v>4.7527799484766821E-3</c:v>
                </c:pt>
                <c:pt idx="33">
                  <c:v>5.0129072485962075E-3</c:v>
                </c:pt>
                <c:pt idx="34">
                  <c:v>5.2866010437275244E-3</c:v>
                </c:pt>
                <c:pt idx="35">
                  <c:v>5.5745122268217101E-3</c:v>
                </c:pt>
                <c:pt idx="36">
                  <c:v>5.8773184023026724E-3</c:v>
                </c:pt>
                <c:pt idx="37">
                  <c:v>6.1957246311965192E-3</c:v>
                </c:pt>
                <c:pt idx="38">
                  <c:v>6.5304641687571009E-3</c:v>
                </c:pt>
                <c:pt idx="39">
                  <c:v>6.8822991916432678E-3</c:v>
                </c:pt>
                <c:pt idx="40">
                  <c:v>7.2520215114721285E-3</c:v>
                </c:pt>
                <c:pt idx="41">
                  <c:v>7.6404532713329832E-3</c:v>
                </c:pt>
                <c:pt idx="42">
                  <c:v>8.048447621599444E-3</c:v>
                </c:pt>
                <c:pt idx="43">
                  <c:v>8.47688937112232E-3</c:v>
                </c:pt>
                <c:pt idx="44">
                  <c:v>8.9266956096249357E-3</c:v>
                </c:pt>
                <c:pt idx="45">
                  <c:v>9.3988162968551576E-3</c:v>
                </c:pt>
                <c:pt idx="46">
                  <c:v>9.8942348137761316E-3</c:v>
                </c:pt>
                <c:pt idx="47">
                  <c:v>1.0413968470801286E-2</c:v>
                </c:pt>
                <c:pt idx="48">
                  <c:v>1.0959068967799954E-2</c:v>
                </c:pt>
                <c:pt idx="49">
                  <c:v>1.1530622800318064E-2</c:v>
                </c:pt>
                <c:pt idx="50">
                  <c:v>1.2129751606177389E-2</c:v>
                </c:pt>
                <c:pt idx="51">
                  <c:v>1.2757612446335134E-2</c:v>
                </c:pt>
                <c:pt idx="52">
                  <c:v>1.3415398013608561E-2</c:v>
                </c:pt>
                <c:pt idx="53">
                  <c:v>1.4104336762595017E-2</c:v>
                </c:pt>
                <c:pt idx="54">
                  <c:v>1.4825692953851126E-2</c:v>
                </c:pt>
                <c:pt idx="55">
                  <c:v>1.5580766605136163E-2</c:v>
                </c:pt>
                <c:pt idx="56">
                  <c:v>1.6370893342277395E-2</c:v>
                </c:pt>
                <c:pt idx="57">
                  <c:v>1.7197444141980853E-2</c:v>
                </c:pt>
                <c:pt idx="58">
                  <c:v>1.806182495869265E-2</c:v>
                </c:pt>
                <c:pt idx="59">
                  <c:v>1.8965476227417483E-2</c:v>
                </c:pt>
                <c:pt idx="60">
                  <c:v>1.9909872234222262E-2</c:v>
                </c:pt>
                <c:pt idx="61">
                  <c:v>2.0896520346001514E-2</c:v>
                </c:pt>
                <c:pt idx="62">
                  <c:v>2.1926960090955648E-2</c:v>
                </c:pt>
                <c:pt idx="63">
                  <c:v>2.3002762081141062E-2</c:v>
                </c:pt>
                <c:pt idx="64">
                  <c:v>2.4125526768393041E-2</c:v>
                </c:pt>
                <c:pt idx="65">
                  <c:v>2.5296883024903315E-2</c:v>
                </c:pt>
                <c:pt idx="66">
                  <c:v>2.6518486539757698E-2</c:v>
                </c:pt>
                <c:pt idx="67">
                  <c:v>2.7792018022809093E-2</c:v>
                </c:pt>
                <c:pt idx="68">
                  <c:v>2.9119181207380912E-2</c:v>
                </c:pt>
                <c:pt idx="69">
                  <c:v>3.0501700643470048E-2</c:v>
                </c:pt>
                <c:pt idx="70">
                  <c:v>3.1941319273350838E-2</c:v>
                </c:pt>
                <c:pt idx="71">
                  <c:v>3.343979578177516E-2</c:v>
                </c:pt>
                <c:pt idx="72">
                  <c:v>3.4998901713323462E-2</c:v>
                </c:pt>
                <c:pt idx="73">
                  <c:v>3.6620418349891104E-2</c:v>
                </c:pt>
                <c:pt idx="74">
                  <c:v>3.8306133341796056E-2</c:v>
                </c:pt>
                <c:pt idx="75">
                  <c:v>4.0057837086573546E-2</c:v>
                </c:pt>
                <c:pt idx="76">
                  <c:v>4.187731885018077E-2</c:v>
                </c:pt>
                <c:pt idx="77">
                  <c:v>4.3766362626077158E-2</c:v>
                </c:pt>
                <c:pt idx="78">
                  <c:v>4.5726742728470923E-2</c:v>
                </c:pt>
                <c:pt idx="79">
                  <c:v>4.7760219116937279E-2</c:v>
                </c:pt>
                <c:pt idx="80">
                  <c:v>4.9868532450619167E-2</c:v>
                </c:pt>
              </c:numCache>
            </c:numRef>
          </c:yVal>
          <c:smooth val="1"/>
        </c:ser>
        <c:ser>
          <c:idx val="6"/>
          <c:order val="2"/>
          <c:tx>
            <c:v>Area2</c:v>
          </c:tx>
          <c:spPr>
            <a:ln>
              <a:noFill/>
            </a:ln>
          </c:spPr>
          <c:marker>
            <c:symbol val="none"/>
          </c:marker>
          <c:errBars>
            <c:errDir val="y"/>
            <c:errBarType val="minus"/>
            <c:errValType val="percentage"/>
            <c:noEndCap val="0"/>
            <c:val val="100"/>
            <c:spPr>
              <a:ln w="38100">
                <a:solidFill>
                  <a:schemeClr val="tx2">
                    <a:lumMod val="20000"/>
                    <a:lumOff val="80000"/>
                  </a:schemeClr>
                </a:solidFill>
              </a:ln>
            </c:spPr>
          </c:errBars>
          <c:xVal>
            <c:numRef>
              <c:f>'t-Table'!$E$61:$E$141</c:f>
              <c:numCache>
                <c:formatCode>General</c:formatCode>
                <c:ptCount val="81"/>
                <c:pt idx="0">
                  <c:v>2.0859634472658648</c:v>
                </c:pt>
                <c:pt idx="1">
                  <c:v>2.1098889041750413</c:v>
                </c:pt>
                <c:pt idx="2">
                  <c:v>2.1338143610842177</c:v>
                </c:pt>
                <c:pt idx="3">
                  <c:v>2.1577398179933942</c:v>
                </c:pt>
                <c:pt idx="4">
                  <c:v>2.1816652749025707</c:v>
                </c:pt>
                <c:pt idx="5">
                  <c:v>2.2055907318117471</c:v>
                </c:pt>
                <c:pt idx="6">
                  <c:v>2.2295161887209236</c:v>
                </c:pt>
                <c:pt idx="7">
                  <c:v>2.2534416456301001</c:v>
                </c:pt>
                <c:pt idx="8">
                  <c:v>2.2773671025392765</c:v>
                </c:pt>
                <c:pt idx="9">
                  <c:v>2.301292559448453</c:v>
                </c:pt>
                <c:pt idx="10">
                  <c:v>2.3252180163576295</c:v>
                </c:pt>
                <c:pt idx="11">
                  <c:v>2.3491434732668059</c:v>
                </c:pt>
                <c:pt idx="12">
                  <c:v>2.3730689301759824</c:v>
                </c:pt>
                <c:pt idx="13">
                  <c:v>2.3969943870851589</c:v>
                </c:pt>
                <c:pt idx="14">
                  <c:v>2.4209198439943354</c:v>
                </c:pt>
                <c:pt idx="15">
                  <c:v>2.4448453009035118</c:v>
                </c:pt>
                <c:pt idx="16">
                  <c:v>2.4687707578126883</c:v>
                </c:pt>
                <c:pt idx="17">
                  <c:v>2.4926962147218648</c:v>
                </c:pt>
                <c:pt idx="18">
                  <c:v>2.5166216716310412</c:v>
                </c:pt>
                <c:pt idx="19">
                  <c:v>2.5405471285402177</c:v>
                </c:pt>
                <c:pt idx="20">
                  <c:v>2.5644725854493942</c:v>
                </c:pt>
                <c:pt idx="21">
                  <c:v>2.5883980423585706</c:v>
                </c:pt>
                <c:pt idx="22">
                  <c:v>2.6123234992677471</c:v>
                </c:pt>
                <c:pt idx="23">
                  <c:v>2.6362489561769236</c:v>
                </c:pt>
                <c:pt idx="24">
                  <c:v>2.6601744130861</c:v>
                </c:pt>
                <c:pt idx="25">
                  <c:v>2.6840998699952765</c:v>
                </c:pt>
                <c:pt idx="26">
                  <c:v>2.708025326904453</c:v>
                </c:pt>
                <c:pt idx="27">
                  <c:v>2.7319507838136294</c:v>
                </c:pt>
                <c:pt idx="28">
                  <c:v>2.7558762407228059</c:v>
                </c:pt>
                <c:pt idx="29">
                  <c:v>2.7798016976319824</c:v>
                </c:pt>
                <c:pt idx="30">
                  <c:v>2.8037271545411588</c:v>
                </c:pt>
                <c:pt idx="31">
                  <c:v>2.8276526114503353</c:v>
                </c:pt>
                <c:pt idx="32">
                  <c:v>2.8515780683595118</c:v>
                </c:pt>
                <c:pt idx="33">
                  <c:v>2.8755035252686882</c:v>
                </c:pt>
                <c:pt idx="34">
                  <c:v>2.8994289821778647</c:v>
                </c:pt>
                <c:pt idx="35">
                  <c:v>2.9233544390870412</c:v>
                </c:pt>
                <c:pt idx="36">
                  <c:v>2.9472798959962176</c:v>
                </c:pt>
                <c:pt idx="37">
                  <c:v>2.9712053529053941</c:v>
                </c:pt>
                <c:pt idx="38">
                  <c:v>2.9951308098145706</c:v>
                </c:pt>
                <c:pt idx="39">
                  <c:v>3.0190562667237471</c:v>
                </c:pt>
                <c:pt idx="40">
                  <c:v>3.0429817236329235</c:v>
                </c:pt>
                <c:pt idx="41">
                  <c:v>3.0669071805421</c:v>
                </c:pt>
                <c:pt idx="42">
                  <c:v>3.0908326374512765</c:v>
                </c:pt>
                <c:pt idx="43">
                  <c:v>3.1147580943604529</c:v>
                </c:pt>
                <c:pt idx="44">
                  <c:v>3.1386835512696294</c:v>
                </c:pt>
                <c:pt idx="45">
                  <c:v>3.1626090081788059</c:v>
                </c:pt>
                <c:pt idx="46">
                  <c:v>3.1865344650879823</c:v>
                </c:pt>
                <c:pt idx="47">
                  <c:v>3.2104599219971588</c:v>
                </c:pt>
                <c:pt idx="48">
                  <c:v>3.2343853789063353</c:v>
                </c:pt>
                <c:pt idx="49">
                  <c:v>3.2583108358155117</c:v>
                </c:pt>
                <c:pt idx="50">
                  <c:v>3.2822362927246882</c:v>
                </c:pt>
                <c:pt idx="51">
                  <c:v>3.3061617496338647</c:v>
                </c:pt>
                <c:pt idx="52">
                  <c:v>3.3300872065430411</c:v>
                </c:pt>
                <c:pt idx="53">
                  <c:v>3.3540126634522176</c:v>
                </c:pt>
                <c:pt idx="54">
                  <c:v>3.3779381203613941</c:v>
                </c:pt>
                <c:pt idx="55">
                  <c:v>3.4018635772705705</c:v>
                </c:pt>
                <c:pt idx="56">
                  <c:v>3.425789034179747</c:v>
                </c:pt>
                <c:pt idx="57">
                  <c:v>3.4497144910889235</c:v>
                </c:pt>
                <c:pt idx="58">
                  <c:v>3.4736399479980999</c:v>
                </c:pt>
                <c:pt idx="59">
                  <c:v>3.4975654049072764</c:v>
                </c:pt>
                <c:pt idx="60">
                  <c:v>3.5214908618164529</c:v>
                </c:pt>
                <c:pt idx="61">
                  <c:v>3.5454163187256293</c:v>
                </c:pt>
                <c:pt idx="62">
                  <c:v>3.5693417756348058</c:v>
                </c:pt>
                <c:pt idx="63">
                  <c:v>3.5932672325439823</c:v>
                </c:pt>
                <c:pt idx="64">
                  <c:v>3.6171926894531587</c:v>
                </c:pt>
                <c:pt idx="65">
                  <c:v>3.6411181463623352</c:v>
                </c:pt>
                <c:pt idx="66">
                  <c:v>3.6650436032715117</c:v>
                </c:pt>
                <c:pt idx="67">
                  <c:v>3.6889690601806882</c:v>
                </c:pt>
                <c:pt idx="68">
                  <c:v>3.7128945170898646</c:v>
                </c:pt>
                <c:pt idx="69">
                  <c:v>3.7368199739990411</c:v>
                </c:pt>
                <c:pt idx="70">
                  <c:v>3.7607454309082176</c:v>
                </c:pt>
                <c:pt idx="71">
                  <c:v>3.784670887817394</c:v>
                </c:pt>
                <c:pt idx="72">
                  <c:v>3.8085963447265705</c:v>
                </c:pt>
                <c:pt idx="73">
                  <c:v>3.832521801635747</c:v>
                </c:pt>
                <c:pt idx="74">
                  <c:v>3.8564472585449234</c:v>
                </c:pt>
                <c:pt idx="75">
                  <c:v>3.8803727154540999</c:v>
                </c:pt>
                <c:pt idx="76">
                  <c:v>3.9042981723632764</c:v>
                </c:pt>
                <c:pt idx="77">
                  <c:v>3.9282236292724528</c:v>
                </c:pt>
                <c:pt idx="78">
                  <c:v>3.9521490861816293</c:v>
                </c:pt>
                <c:pt idx="79">
                  <c:v>3.9760745430908058</c:v>
                </c:pt>
                <c:pt idx="80">
                  <c:v>4</c:v>
                </c:pt>
              </c:numCache>
            </c:numRef>
          </c:xVal>
          <c:yVal>
            <c:numRef>
              <c:f>'t-Table'!$F$61:$F$141</c:f>
              <c:numCache>
                <c:formatCode>General</c:formatCode>
                <c:ptCount val="81"/>
                <c:pt idx="0">
                  <c:v>4.9868532450619167E-2</c:v>
                </c:pt>
                <c:pt idx="1">
                  <c:v>4.7760219116938812E-2</c:v>
                </c:pt>
                <c:pt idx="2">
                  <c:v>4.5726742728472401E-2</c:v>
                </c:pt>
                <c:pt idx="3">
                  <c:v>4.3766362626078602E-2</c:v>
                </c:pt>
                <c:pt idx="4">
                  <c:v>4.1877318850182144E-2</c:v>
                </c:pt>
                <c:pt idx="5">
                  <c:v>4.005783708657485E-2</c:v>
                </c:pt>
                <c:pt idx="6">
                  <c:v>3.8306133341797333E-2</c:v>
                </c:pt>
                <c:pt idx="7">
                  <c:v>3.6620418349892318E-2</c:v>
                </c:pt>
                <c:pt idx="8">
                  <c:v>3.4998901713324648E-2</c:v>
                </c:pt>
                <c:pt idx="9">
                  <c:v>3.3439795781776263E-2</c:v>
                </c:pt>
                <c:pt idx="10">
                  <c:v>3.194131927335192E-2</c:v>
                </c:pt>
                <c:pt idx="11">
                  <c:v>3.0501700643471085E-2</c:v>
                </c:pt>
                <c:pt idx="12">
                  <c:v>2.9119181207381915E-2</c:v>
                </c:pt>
                <c:pt idx="13">
                  <c:v>2.7792018022810078E-2</c:v>
                </c:pt>
                <c:pt idx="14">
                  <c:v>2.651848653975861E-2</c:v>
                </c:pt>
                <c:pt idx="15">
                  <c:v>2.5296883024904175E-2</c:v>
                </c:pt>
                <c:pt idx="16">
                  <c:v>2.4125526768393878E-2</c:v>
                </c:pt>
                <c:pt idx="17">
                  <c:v>2.3002762081141857E-2</c:v>
                </c:pt>
                <c:pt idx="18">
                  <c:v>2.1926960090956404E-2</c:v>
                </c:pt>
                <c:pt idx="19">
                  <c:v>2.0896520346002256E-2</c:v>
                </c:pt>
                <c:pt idx="20">
                  <c:v>1.9909872234222969E-2</c:v>
                </c:pt>
                <c:pt idx="21">
                  <c:v>1.8965476227418152E-2</c:v>
                </c:pt>
                <c:pt idx="22">
                  <c:v>1.8061824958693309E-2</c:v>
                </c:pt>
                <c:pt idx="23">
                  <c:v>1.7197444141981478E-2</c:v>
                </c:pt>
                <c:pt idx="24">
                  <c:v>1.6370893342278005E-2</c:v>
                </c:pt>
                <c:pt idx="25">
                  <c:v>1.5580766605136721E-2</c:v>
                </c:pt>
                <c:pt idx="26">
                  <c:v>1.4825692953851664E-2</c:v>
                </c:pt>
                <c:pt idx="27">
                  <c:v>1.4104336762595534E-2</c:v>
                </c:pt>
                <c:pt idx="28">
                  <c:v>1.3415398013609053E-2</c:v>
                </c:pt>
                <c:pt idx="29">
                  <c:v>1.2757612446335611E-2</c:v>
                </c:pt>
                <c:pt idx="30">
                  <c:v>1.2129751606177842E-2</c:v>
                </c:pt>
                <c:pt idx="31">
                  <c:v>1.1530622800318507E-2</c:v>
                </c:pt>
                <c:pt idx="32">
                  <c:v>1.095906896780037E-2</c:v>
                </c:pt>
                <c:pt idx="33">
                  <c:v>1.0413968470801682E-2</c:v>
                </c:pt>
                <c:pt idx="34">
                  <c:v>9.8942348137765045E-3</c:v>
                </c:pt>
                <c:pt idx="35">
                  <c:v>9.3988162968555184E-3</c:v>
                </c:pt>
                <c:pt idx="36">
                  <c:v>8.926695609625274E-3</c:v>
                </c:pt>
                <c:pt idx="37">
                  <c:v>8.4768893711226357E-3</c:v>
                </c:pt>
                <c:pt idx="38">
                  <c:v>8.048447621599758E-3</c:v>
                </c:pt>
                <c:pt idx="39">
                  <c:v>7.6404532713332833E-3</c:v>
                </c:pt>
                <c:pt idx="40">
                  <c:v>7.2520215114724113E-3</c:v>
                </c:pt>
                <c:pt idx="41">
                  <c:v>6.882299191643541E-3</c:v>
                </c:pt>
                <c:pt idx="42">
                  <c:v>6.530464168757355E-3</c:v>
                </c:pt>
                <c:pt idx="43">
                  <c:v>6.1957246311967647E-3</c:v>
                </c:pt>
                <c:pt idx="44">
                  <c:v>5.8773184023029022E-3</c:v>
                </c:pt>
                <c:pt idx="45">
                  <c:v>5.5745122268219286E-3</c:v>
                </c:pt>
                <c:pt idx="46">
                  <c:v>5.2866010437277317E-3</c:v>
                </c:pt>
                <c:pt idx="47">
                  <c:v>5.0129072485964078E-3</c:v>
                </c:pt>
                <c:pt idx="48">
                  <c:v>4.7527799484768686E-3</c:v>
                </c:pt>
                <c:pt idx="49">
                  <c:v>4.5055942119790653E-3</c:v>
                </c:pt>
                <c:pt idx="50">
                  <c:v>4.2707503170874815E-3</c:v>
                </c:pt>
                <c:pt idx="51">
                  <c:v>4.047672999002363E-3</c:v>
                </c:pt>
                <c:pt idx="52">
                  <c:v>3.8358107001152815E-3</c:v>
                </c:pt>
                <c:pt idx="53">
                  <c:v>3.6346348240389294E-3</c:v>
                </c:pt>
                <c:pt idx="54">
                  <c:v>3.4436389954332013E-3</c:v>
                </c:pt>
                <c:pt idx="55">
                  <c:v>3.2623383272013355E-3</c:v>
                </c:pt>
                <c:pt idx="56">
                  <c:v>3.0902686964702866E-3</c:v>
                </c:pt>
                <c:pt idx="57">
                  <c:v>2.9269860306189331E-3</c:v>
                </c:pt>
                <c:pt idx="58">
                  <c:v>2.7720656044757626E-3</c:v>
                </c:pt>
                <c:pt idx="59">
                  <c:v>2.6251013496744655E-3</c:v>
                </c:pt>
                <c:pt idx="60">
                  <c:v>2.4857051770308587E-3</c:v>
                </c:pt>
                <c:pt idx="61">
                  <c:v>2.3535063126873513E-3</c:v>
                </c:pt>
                <c:pt idx="62">
                  <c:v>2.2281506486625862E-3</c:v>
                </c:pt>
                <c:pt idx="63">
                  <c:v>2.1093001083417259E-3</c:v>
                </c:pt>
                <c:pt idx="64">
                  <c:v>1.9966320273491268E-3</c:v>
                </c:pt>
                <c:pt idx="65">
                  <c:v>1.8898385501575404E-3</c:v>
                </c:pt>
                <c:pt idx="66">
                  <c:v>1.7886260427075018E-3</c:v>
                </c:pt>
                <c:pt idx="67">
                  <c:v>1.6927145212363866E-3</c:v>
                </c:pt>
                <c:pt idx="68">
                  <c:v>1.6018370974485805E-3</c:v>
                </c:pt>
                <c:pt idx="69">
                  <c:v>1.5157394400958195E-3</c:v>
                </c:pt>
                <c:pt idx="70">
                  <c:v>1.4341792529800445E-3</c:v>
                </c:pt>
                <c:pt idx="71">
                  <c:v>1.3569257693395521E-3</c:v>
                </c:pt>
                <c:pt idx="72">
                  <c:v>1.2837592625325098E-3</c:v>
                </c:pt>
                <c:pt idx="73">
                  <c:v>1.2144705728899668E-3</c:v>
                </c:pt>
                <c:pt idx="74">
                  <c:v>1.1488606505727572E-3</c:v>
                </c:pt>
                <c:pt idx="75">
                  <c:v>1.0867401142331415E-3</c:v>
                </c:pt>
                <c:pt idx="76">
                  <c:v>1.0279288252523801E-3</c:v>
                </c:pt>
                <c:pt idx="77">
                  <c:v>9.7225547729910952E-4</c:v>
                </c:pt>
                <c:pt idx="78">
                  <c:v>9.1955720093071043E-4</c:v>
                </c:pt>
                <c:pt idx="79">
                  <c:v>8.6967918294005302E-4</c:v>
                </c:pt>
                <c:pt idx="80">
                  <c:v>8.2247430013313949E-4</c:v>
                </c:pt>
              </c:numCache>
            </c:numRef>
          </c:yVal>
          <c:smooth val="1"/>
        </c:ser>
        <c:ser>
          <c:idx val="1"/>
          <c:order val="3"/>
          <c:tx>
            <c:v>board1</c:v>
          </c:tx>
          <c:spPr>
            <a:ln w="41275">
              <a:solidFill>
                <a:srgbClr val="FF0000"/>
              </a:solidFill>
            </a:ln>
          </c:spPr>
          <c:marker>
            <c:symbol val="none"/>
          </c:marker>
          <c:errBars>
            <c:errDir val="y"/>
            <c:errBarType val="minus"/>
            <c:errValType val="percentage"/>
            <c:noEndCap val="0"/>
            <c:val val="100"/>
            <c:spPr>
              <a:ln w="31750">
                <a:solidFill>
                  <a:srgbClr val="FF0000"/>
                </a:solidFill>
              </a:ln>
            </c:spPr>
          </c:errBars>
          <c:xVal>
            <c:numRef>
              <c:f>'t-Table'!$C$141</c:f>
              <c:numCache>
                <c:formatCode>General</c:formatCode>
                <c:ptCount val="1"/>
                <c:pt idx="0">
                  <c:v>-2.0859634472658648</c:v>
                </c:pt>
              </c:numCache>
            </c:numRef>
          </c:xVal>
          <c:yVal>
            <c:numRef>
              <c:f>'t-Table'!$D$141</c:f>
              <c:numCache>
                <c:formatCode>General</c:formatCode>
                <c:ptCount val="1"/>
                <c:pt idx="0">
                  <c:v>4.9868532450619167E-2</c:v>
                </c:pt>
              </c:numCache>
            </c:numRef>
          </c:yVal>
          <c:smooth val="1"/>
        </c:ser>
        <c:ser>
          <c:idx val="4"/>
          <c:order val="4"/>
          <c:tx>
            <c:v>-a</c:v>
          </c:tx>
          <c:marker>
            <c:symbol val="none"/>
          </c:marker>
          <c:dLbls>
            <c:dLbl>
              <c:idx val="0"/>
              <c:layout>
                <c:manualLayout>
                  <c:x val="-8.8446655610834712E-3"/>
                  <c:y val="3.1446525307519779E-3"/>
                </c:manualLayout>
              </c:layout>
              <c:dLblPos val="r"/>
              <c:showLegendKey val="0"/>
              <c:showVal val="0"/>
              <c:showCatName val="0"/>
              <c:showSerName val="1"/>
              <c:showPercent val="0"/>
              <c:showBubbleSize val="0"/>
            </c:dLbl>
            <c:txPr>
              <a:bodyPr/>
              <a:lstStyle/>
              <a:p>
                <a:pPr>
                  <a:defRPr sz="1200"/>
                </a:pPr>
                <a:endParaRPr lang="en-US"/>
              </a:p>
            </c:txPr>
            <c:dLblPos val="r"/>
            <c:showLegendKey val="0"/>
            <c:showVal val="0"/>
            <c:showCatName val="0"/>
            <c:showSerName val="1"/>
            <c:showPercent val="0"/>
            <c:showBubbleSize val="0"/>
            <c:showLeaderLines val="0"/>
          </c:dLbls>
          <c:xVal>
            <c:numRef>
              <c:f>'t-Table'!$J$24</c:f>
              <c:numCache>
                <c:formatCode>General</c:formatCode>
                <c:ptCount val="1"/>
                <c:pt idx="0">
                  <c:v>-2.085</c:v>
                </c:pt>
              </c:numCache>
            </c:numRef>
          </c:xVal>
          <c:yVal>
            <c:numLit>
              <c:formatCode>General</c:formatCode>
              <c:ptCount val="1"/>
              <c:pt idx="0">
                <c:v>0.02</c:v>
              </c:pt>
            </c:numLit>
          </c:yVal>
          <c:smooth val="1"/>
        </c:ser>
        <c:ser>
          <c:idx val="5"/>
          <c:order val="5"/>
          <c:tx>
            <c:v>a</c:v>
          </c:tx>
          <c:marker>
            <c:symbol val="none"/>
          </c:marker>
          <c:dLbls>
            <c:txPr>
              <a:bodyPr/>
              <a:lstStyle/>
              <a:p>
                <a:pPr>
                  <a:defRPr sz="1200"/>
                </a:pPr>
                <a:endParaRPr lang="en-US"/>
              </a:p>
            </c:txPr>
            <c:dLblPos val="l"/>
            <c:showLegendKey val="0"/>
            <c:showVal val="0"/>
            <c:showCatName val="0"/>
            <c:showSerName val="1"/>
            <c:showPercent val="0"/>
            <c:showBubbleSize val="0"/>
            <c:showLeaderLines val="0"/>
          </c:dLbls>
          <c:xVal>
            <c:numRef>
              <c:f>'t-Table'!$J$25</c:f>
              <c:numCache>
                <c:formatCode>General</c:formatCode>
                <c:ptCount val="1"/>
                <c:pt idx="0">
                  <c:v>2.085</c:v>
                </c:pt>
              </c:numCache>
            </c:numRef>
          </c:xVal>
          <c:yVal>
            <c:numLit>
              <c:formatCode>General</c:formatCode>
              <c:ptCount val="1"/>
              <c:pt idx="0">
                <c:v>0.02</c:v>
              </c:pt>
            </c:numLit>
          </c:yVal>
          <c:smooth val="1"/>
        </c:ser>
        <c:ser>
          <c:idx val="3"/>
          <c:order val="6"/>
          <c:tx>
            <c:v>board2</c:v>
          </c:tx>
          <c:marker>
            <c:symbol val="none"/>
          </c:marker>
          <c:errBars>
            <c:errDir val="y"/>
            <c:errBarType val="minus"/>
            <c:errValType val="percentage"/>
            <c:noEndCap val="0"/>
            <c:val val="100"/>
            <c:spPr>
              <a:ln w="38100">
                <a:solidFill>
                  <a:srgbClr val="FF0000"/>
                </a:solidFill>
              </a:ln>
            </c:spPr>
          </c:errBars>
          <c:xVal>
            <c:numRef>
              <c:f>'t-Table'!$E$61</c:f>
              <c:numCache>
                <c:formatCode>General</c:formatCode>
                <c:ptCount val="1"/>
                <c:pt idx="0">
                  <c:v>2.0859634472658648</c:v>
                </c:pt>
              </c:numCache>
            </c:numRef>
          </c:xVal>
          <c:yVal>
            <c:numRef>
              <c:f>'t-Table'!$F$61</c:f>
              <c:numCache>
                <c:formatCode>General</c:formatCode>
                <c:ptCount val="1"/>
                <c:pt idx="0">
                  <c:v>4.9868532450619167E-2</c:v>
                </c:pt>
              </c:numCache>
            </c:numRef>
          </c:yVal>
          <c:smooth val="1"/>
        </c:ser>
        <c:dLbls>
          <c:showLegendKey val="0"/>
          <c:showVal val="0"/>
          <c:showCatName val="0"/>
          <c:showSerName val="0"/>
          <c:showPercent val="0"/>
          <c:showBubbleSize val="0"/>
        </c:dLbls>
        <c:axId val="137190400"/>
        <c:axId val="137200768"/>
      </c:scatterChart>
      <c:valAx>
        <c:axId val="137190400"/>
        <c:scaling>
          <c:orientation val="minMax"/>
        </c:scaling>
        <c:delete val="0"/>
        <c:axPos val="b"/>
        <c:title>
          <c:tx>
            <c:rich>
              <a:bodyPr/>
              <a:lstStyle/>
              <a:p>
                <a:pPr>
                  <a:defRPr/>
                </a:pPr>
                <a:r>
                  <a:rPr lang="en-US"/>
                  <a:t>t</a:t>
                </a:r>
              </a:p>
            </c:rich>
          </c:tx>
          <c:layout/>
          <c:overlay val="0"/>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Verdana"/>
                <a:ea typeface="Verdana"/>
                <a:cs typeface="Verdana"/>
              </a:defRPr>
            </a:pPr>
            <a:endParaRPr lang="en-US"/>
          </a:p>
        </c:txPr>
        <c:crossAx val="137200768"/>
        <c:crosses val="autoZero"/>
        <c:crossBetween val="midCat"/>
      </c:valAx>
      <c:valAx>
        <c:axId val="137200768"/>
        <c:scaling>
          <c:orientation val="minMax"/>
        </c:scaling>
        <c:delete val="1"/>
        <c:axPos val="l"/>
        <c:numFmt formatCode="General" sourceLinked="1"/>
        <c:majorTickMark val="none"/>
        <c:minorTickMark val="none"/>
        <c:tickLblPos val="none"/>
        <c:crossAx val="137190400"/>
        <c:crosses val="autoZero"/>
        <c:crossBetween val="midCat"/>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Verdana"/>
          <a:ea typeface="Verdana"/>
          <a:cs typeface="Verdana"/>
        </a:defRPr>
      </a:pPr>
      <a:endParaRPr lang="en-US"/>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0" baseline="0"/>
            </a:pPr>
            <a:r>
              <a:rPr lang="en-US" sz="2000" baseline="0"/>
              <a:t>Student-t Probability Distribution</a:t>
            </a:r>
          </a:p>
        </c:rich>
      </c:tx>
      <c:layout>
        <c:manualLayout>
          <c:xMode val="edge"/>
          <c:yMode val="edge"/>
          <c:x val="0.28286753834679745"/>
          <c:y val="4.1894465467133046E-2"/>
        </c:manualLayout>
      </c:layout>
      <c:overlay val="1"/>
    </c:title>
    <c:autoTitleDeleted val="0"/>
    <c:plotArea>
      <c:layout>
        <c:manualLayout>
          <c:layoutTarget val="inner"/>
          <c:xMode val="edge"/>
          <c:yMode val="edge"/>
          <c:x val="0.14120386692956913"/>
          <c:y val="0.30311997689730558"/>
          <c:w val="0.80044397435395198"/>
          <c:h val="0.48278779297390578"/>
        </c:manualLayout>
      </c:layout>
      <c:scatterChart>
        <c:scatterStyle val="smoothMarker"/>
        <c:varyColors val="0"/>
        <c:ser>
          <c:idx val="0"/>
          <c:order val="0"/>
          <c:tx>
            <c:v>Density</c:v>
          </c:tx>
          <c:spPr>
            <a:ln w="38100">
              <a:solidFill>
                <a:srgbClr val="0000FF"/>
              </a:solidFill>
              <a:prstDash val="solid"/>
            </a:ln>
          </c:spPr>
          <c:marker>
            <c:symbol val="none"/>
          </c:marker>
          <c:xVal>
            <c:numRef>
              <c:f>'t-Table'!$C$16:$C$56</c:f>
              <c:numCache>
                <c:formatCode>General</c:formatCode>
                <c:ptCount val="41"/>
                <c:pt idx="0">
                  <c:v>-5</c:v>
                </c:pt>
                <c:pt idx="1">
                  <c:v>-4.75</c:v>
                </c:pt>
                <c:pt idx="2">
                  <c:v>-4.5</c:v>
                </c:pt>
                <c:pt idx="3">
                  <c:v>-4.25</c:v>
                </c:pt>
                <c:pt idx="4">
                  <c:v>-4</c:v>
                </c:pt>
                <c:pt idx="5">
                  <c:v>-3.75</c:v>
                </c:pt>
                <c:pt idx="6">
                  <c:v>-3.5</c:v>
                </c:pt>
                <c:pt idx="7">
                  <c:v>-3.25</c:v>
                </c:pt>
                <c:pt idx="8">
                  <c:v>-3</c:v>
                </c:pt>
                <c:pt idx="9">
                  <c:v>-2.75</c:v>
                </c:pt>
                <c:pt idx="10">
                  <c:v>-2.5</c:v>
                </c:pt>
                <c:pt idx="11">
                  <c:v>-2.25</c:v>
                </c:pt>
                <c:pt idx="12">
                  <c:v>-2</c:v>
                </c:pt>
                <c:pt idx="13">
                  <c:v>-1.75</c:v>
                </c:pt>
                <c:pt idx="14">
                  <c:v>-1.5</c:v>
                </c:pt>
                <c:pt idx="15">
                  <c:v>-1.25</c:v>
                </c:pt>
                <c:pt idx="16">
                  <c:v>-1</c:v>
                </c:pt>
                <c:pt idx="17">
                  <c:v>-0.75</c:v>
                </c:pt>
                <c:pt idx="18">
                  <c:v>-0.5</c:v>
                </c:pt>
                <c:pt idx="19">
                  <c:v>-0.25</c:v>
                </c:pt>
                <c:pt idx="20">
                  <c:v>0</c:v>
                </c:pt>
                <c:pt idx="21">
                  <c:v>0.25</c:v>
                </c:pt>
                <c:pt idx="22">
                  <c:v>0.5</c:v>
                </c:pt>
                <c:pt idx="23">
                  <c:v>0.75</c:v>
                </c:pt>
                <c:pt idx="24">
                  <c:v>1</c:v>
                </c:pt>
                <c:pt idx="25">
                  <c:v>1.25</c:v>
                </c:pt>
                <c:pt idx="26">
                  <c:v>1.5</c:v>
                </c:pt>
                <c:pt idx="27">
                  <c:v>1.75</c:v>
                </c:pt>
                <c:pt idx="28">
                  <c:v>2</c:v>
                </c:pt>
                <c:pt idx="29">
                  <c:v>2.25</c:v>
                </c:pt>
                <c:pt idx="30">
                  <c:v>2.5</c:v>
                </c:pt>
                <c:pt idx="31">
                  <c:v>2.75</c:v>
                </c:pt>
                <c:pt idx="32">
                  <c:v>3</c:v>
                </c:pt>
                <c:pt idx="33">
                  <c:v>3.25</c:v>
                </c:pt>
                <c:pt idx="34">
                  <c:v>3.5</c:v>
                </c:pt>
                <c:pt idx="35">
                  <c:v>3.75</c:v>
                </c:pt>
                <c:pt idx="36">
                  <c:v>4</c:v>
                </c:pt>
                <c:pt idx="37">
                  <c:v>4.25</c:v>
                </c:pt>
                <c:pt idx="38">
                  <c:v>4.5</c:v>
                </c:pt>
                <c:pt idx="39">
                  <c:v>4.75</c:v>
                </c:pt>
                <c:pt idx="40">
                  <c:v>5</c:v>
                </c:pt>
              </c:numCache>
            </c:numRef>
          </c:xVal>
          <c:yVal>
            <c:numRef>
              <c:f>'t-Table'!$D$16:$D$56</c:f>
              <c:numCache>
                <c:formatCode>General</c:formatCode>
                <c:ptCount val="41"/>
                <c:pt idx="0">
                  <c:v>7.8989106244035256E-5</c:v>
                </c:pt>
                <c:pt idx="1">
                  <c:v>1.4174695470997895E-4</c:v>
                </c:pt>
                <c:pt idx="2">
                  <c:v>2.5483366783358611E-4</c:v>
                </c:pt>
                <c:pt idx="3">
                  <c:v>4.5822295293371354E-4</c:v>
                </c:pt>
                <c:pt idx="4">
                  <c:v>8.2247430013313949E-4</c:v>
                </c:pt>
                <c:pt idx="5">
                  <c:v>1.4702633736244221E-3</c:v>
                </c:pt>
                <c:pt idx="6">
                  <c:v>2.6105772275963452E-3</c:v>
                </c:pt>
                <c:pt idx="7">
                  <c:v>4.5900285998224924E-3</c:v>
                </c:pt>
                <c:pt idx="8">
                  <c:v>7.9637866461806615E-3</c:v>
                </c:pt>
                <c:pt idx="9">
                  <c:v>1.3581671530824485E-2</c:v>
                </c:pt>
                <c:pt idx="10">
                  <c:v>2.2669443719144873E-2</c:v>
                </c:pt>
                <c:pt idx="11">
                  <c:v>3.6858911004957799E-2</c:v>
                </c:pt>
                <c:pt idx="12">
                  <c:v>5.808721524735698E-2</c:v>
                </c:pt>
                <c:pt idx="13">
                  <c:v>8.8263585915164242E-2</c:v>
                </c:pt>
                <c:pt idx="14">
                  <c:v>0.12862738297214607</c:v>
                </c:pt>
                <c:pt idx="15">
                  <c:v>0.17883722160667284</c:v>
                </c:pt>
                <c:pt idx="16">
                  <c:v>0.23604564912670095</c:v>
                </c:pt>
                <c:pt idx="17">
                  <c:v>0.29444316943117832</c:v>
                </c:pt>
                <c:pt idx="18">
                  <c:v>0.34580861238374172</c:v>
                </c:pt>
                <c:pt idx="19">
                  <c:v>0.38129013769195808</c:v>
                </c:pt>
                <c:pt idx="20">
                  <c:v>0.39398858571143264</c:v>
                </c:pt>
                <c:pt idx="21">
                  <c:v>0.38129013769195808</c:v>
                </c:pt>
                <c:pt idx="22">
                  <c:v>0.34580861238374172</c:v>
                </c:pt>
                <c:pt idx="23">
                  <c:v>0.29444316943117832</c:v>
                </c:pt>
                <c:pt idx="24">
                  <c:v>0.23604564912670095</c:v>
                </c:pt>
                <c:pt idx="25">
                  <c:v>0.17883722160667284</c:v>
                </c:pt>
                <c:pt idx="26">
                  <c:v>0.12862738297214607</c:v>
                </c:pt>
                <c:pt idx="27">
                  <c:v>8.8263585915164242E-2</c:v>
                </c:pt>
                <c:pt idx="28">
                  <c:v>5.808721524735698E-2</c:v>
                </c:pt>
                <c:pt idx="29">
                  <c:v>3.6858911004957799E-2</c:v>
                </c:pt>
                <c:pt idx="30">
                  <c:v>2.2669443719144873E-2</c:v>
                </c:pt>
                <c:pt idx="31">
                  <c:v>1.3581671530824485E-2</c:v>
                </c:pt>
                <c:pt idx="32">
                  <c:v>7.9637866461806615E-3</c:v>
                </c:pt>
                <c:pt idx="33">
                  <c:v>4.5900285998224924E-3</c:v>
                </c:pt>
                <c:pt idx="34">
                  <c:v>2.6105772275963452E-3</c:v>
                </c:pt>
                <c:pt idx="35">
                  <c:v>1.4702633736244221E-3</c:v>
                </c:pt>
                <c:pt idx="36">
                  <c:v>8.2247430013313949E-4</c:v>
                </c:pt>
                <c:pt idx="37">
                  <c:v>4.5822295293371354E-4</c:v>
                </c:pt>
                <c:pt idx="38">
                  <c:v>2.5483366783358611E-4</c:v>
                </c:pt>
                <c:pt idx="39">
                  <c:v>1.4174695470997895E-4</c:v>
                </c:pt>
                <c:pt idx="40">
                  <c:v>7.8989106244035256E-5</c:v>
                </c:pt>
              </c:numCache>
            </c:numRef>
          </c:yVal>
          <c:smooth val="1"/>
        </c:ser>
        <c:ser>
          <c:idx val="2"/>
          <c:order val="1"/>
          <c:tx>
            <c:v>Area1</c:v>
          </c:tx>
          <c:spPr>
            <a:ln w="38100">
              <a:noFill/>
              <a:prstDash val="solid"/>
            </a:ln>
          </c:spPr>
          <c:marker>
            <c:symbol val="none"/>
          </c:marker>
          <c:errBars>
            <c:errDir val="y"/>
            <c:errBarType val="minus"/>
            <c:errValType val="percentage"/>
            <c:noEndCap val="0"/>
            <c:val val="100"/>
            <c:spPr>
              <a:ln w="50800">
                <a:solidFill>
                  <a:schemeClr val="tx2">
                    <a:lumMod val="20000"/>
                    <a:lumOff val="80000"/>
                  </a:schemeClr>
                </a:solidFill>
              </a:ln>
            </c:spPr>
          </c:errBars>
          <c:xVal>
            <c:numRef>
              <c:f>'t-Table'!$C$61:$C$141</c:f>
              <c:numCache>
                <c:formatCode>General</c:formatCode>
                <c:ptCount val="81"/>
                <c:pt idx="0">
                  <c:v>-4</c:v>
                </c:pt>
                <c:pt idx="1">
                  <c:v>-3.9760745430908235</c:v>
                </c:pt>
                <c:pt idx="2">
                  <c:v>-3.9521490861816471</c:v>
                </c:pt>
                <c:pt idx="3">
                  <c:v>-3.9282236292724706</c:v>
                </c:pt>
                <c:pt idx="4">
                  <c:v>-3.9042981723632941</c:v>
                </c:pt>
                <c:pt idx="5">
                  <c:v>-3.8803727154541177</c:v>
                </c:pt>
                <c:pt idx="6">
                  <c:v>-3.8564472585449412</c:v>
                </c:pt>
                <c:pt idx="7">
                  <c:v>-3.8325218016357647</c:v>
                </c:pt>
                <c:pt idx="8">
                  <c:v>-3.8085963447265883</c:v>
                </c:pt>
                <c:pt idx="9">
                  <c:v>-3.7846708878174118</c:v>
                </c:pt>
                <c:pt idx="10">
                  <c:v>-3.7607454309082353</c:v>
                </c:pt>
                <c:pt idx="11">
                  <c:v>-3.7368199739990589</c:v>
                </c:pt>
                <c:pt idx="12">
                  <c:v>-3.7128945170898824</c:v>
                </c:pt>
                <c:pt idx="13">
                  <c:v>-3.6889690601807059</c:v>
                </c:pt>
                <c:pt idx="14">
                  <c:v>-3.6650436032715294</c:v>
                </c:pt>
                <c:pt idx="15">
                  <c:v>-3.641118146362353</c:v>
                </c:pt>
                <c:pt idx="16">
                  <c:v>-3.6171926894531765</c:v>
                </c:pt>
                <c:pt idx="17">
                  <c:v>-3.593267232544</c:v>
                </c:pt>
                <c:pt idx="18">
                  <c:v>-3.5693417756348236</c:v>
                </c:pt>
                <c:pt idx="19">
                  <c:v>-3.5454163187256471</c:v>
                </c:pt>
                <c:pt idx="20">
                  <c:v>-3.5214908618164706</c:v>
                </c:pt>
                <c:pt idx="21">
                  <c:v>-3.4975654049072942</c:v>
                </c:pt>
                <c:pt idx="22">
                  <c:v>-3.4736399479981177</c:v>
                </c:pt>
                <c:pt idx="23">
                  <c:v>-3.4497144910889412</c:v>
                </c:pt>
                <c:pt idx="24">
                  <c:v>-3.4257890341797648</c:v>
                </c:pt>
                <c:pt idx="25">
                  <c:v>-3.4018635772705883</c:v>
                </c:pt>
                <c:pt idx="26">
                  <c:v>-3.3779381203614118</c:v>
                </c:pt>
                <c:pt idx="27">
                  <c:v>-3.3540126634522354</c:v>
                </c:pt>
                <c:pt idx="28">
                  <c:v>-3.3300872065430589</c:v>
                </c:pt>
                <c:pt idx="29">
                  <c:v>-3.3061617496338824</c:v>
                </c:pt>
                <c:pt idx="30">
                  <c:v>-3.282236292724706</c:v>
                </c:pt>
                <c:pt idx="31">
                  <c:v>-3.2583108358155295</c:v>
                </c:pt>
                <c:pt idx="32">
                  <c:v>-3.234385378906353</c:v>
                </c:pt>
                <c:pt idx="33">
                  <c:v>-3.2104599219971766</c:v>
                </c:pt>
                <c:pt idx="34">
                  <c:v>-3.1865344650880001</c:v>
                </c:pt>
                <c:pt idx="35">
                  <c:v>-3.1626090081788236</c:v>
                </c:pt>
                <c:pt idx="36">
                  <c:v>-3.1386835512696472</c:v>
                </c:pt>
                <c:pt idx="37">
                  <c:v>-3.1147580943604707</c:v>
                </c:pt>
                <c:pt idx="38">
                  <c:v>-3.0908326374512942</c:v>
                </c:pt>
                <c:pt idx="39">
                  <c:v>-3.0669071805421178</c:v>
                </c:pt>
                <c:pt idx="40">
                  <c:v>-3.0429817236329413</c:v>
                </c:pt>
                <c:pt idx="41">
                  <c:v>-3.0190562667237648</c:v>
                </c:pt>
                <c:pt idx="42">
                  <c:v>-2.9951308098145883</c:v>
                </c:pt>
                <c:pt idx="43">
                  <c:v>-2.9712053529054119</c:v>
                </c:pt>
                <c:pt idx="44">
                  <c:v>-2.9472798959962354</c:v>
                </c:pt>
                <c:pt idx="45">
                  <c:v>-2.9233544390870589</c:v>
                </c:pt>
                <c:pt idx="46">
                  <c:v>-2.8994289821778825</c:v>
                </c:pt>
                <c:pt idx="47">
                  <c:v>-2.875503525268706</c:v>
                </c:pt>
                <c:pt idx="48">
                  <c:v>-2.8515780683595295</c:v>
                </c:pt>
                <c:pt idx="49">
                  <c:v>-2.8276526114503531</c:v>
                </c:pt>
                <c:pt idx="50">
                  <c:v>-2.8037271545411766</c:v>
                </c:pt>
                <c:pt idx="51">
                  <c:v>-2.7798016976320001</c:v>
                </c:pt>
                <c:pt idx="52">
                  <c:v>-2.7558762407228237</c:v>
                </c:pt>
                <c:pt idx="53">
                  <c:v>-2.7319507838136472</c:v>
                </c:pt>
                <c:pt idx="54">
                  <c:v>-2.7080253269044707</c:v>
                </c:pt>
                <c:pt idx="55">
                  <c:v>-2.6840998699952943</c:v>
                </c:pt>
                <c:pt idx="56">
                  <c:v>-2.6601744130861178</c:v>
                </c:pt>
                <c:pt idx="57">
                  <c:v>-2.6362489561769413</c:v>
                </c:pt>
                <c:pt idx="58">
                  <c:v>-2.6123234992677649</c:v>
                </c:pt>
                <c:pt idx="59">
                  <c:v>-2.5883980423585884</c:v>
                </c:pt>
                <c:pt idx="60">
                  <c:v>-2.5644725854494119</c:v>
                </c:pt>
                <c:pt idx="61">
                  <c:v>-2.5405471285402355</c:v>
                </c:pt>
                <c:pt idx="62">
                  <c:v>-2.516621671631059</c:v>
                </c:pt>
                <c:pt idx="63">
                  <c:v>-2.4926962147218825</c:v>
                </c:pt>
                <c:pt idx="64">
                  <c:v>-2.4687707578127061</c:v>
                </c:pt>
                <c:pt idx="65">
                  <c:v>-2.4448453009035296</c:v>
                </c:pt>
                <c:pt idx="66">
                  <c:v>-2.4209198439943531</c:v>
                </c:pt>
                <c:pt idx="67">
                  <c:v>-2.3969943870851766</c:v>
                </c:pt>
                <c:pt idx="68">
                  <c:v>-2.3730689301760002</c:v>
                </c:pt>
                <c:pt idx="69">
                  <c:v>-2.3491434732668237</c:v>
                </c:pt>
                <c:pt idx="70">
                  <c:v>-2.3252180163576472</c:v>
                </c:pt>
                <c:pt idx="71">
                  <c:v>-2.3012925594484708</c:v>
                </c:pt>
                <c:pt idx="72">
                  <c:v>-2.2773671025392943</c:v>
                </c:pt>
                <c:pt idx="73">
                  <c:v>-2.2534416456301178</c:v>
                </c:pt>
                <c:pt idx="74">
                  <c:v>-2.2295161887209414</c:v>
                </c:pt>
                <c:pt idx="75">
                  <c:v>-2.2055907318117649</c:v>
                </c:pt>
                <c:pt idx="76">
                  <c:v>-2.1816652749025884</c:v>
                </c:pt>
                <c:pt idx="77">
                  <c:v>-2.157739817993412</c:v>
                </c:pt>
                <c:pt idx="78">
                  <c:v>-2.1338143610842355</c:v>
                </c:pt>
                <c:pt idx="79">
                  <c:v>-2.109888904175059</c:v>
                </c:pt>
                <c:pt idx="80">
                  <c:v>-2.0859634472658648</c:v>
                </c:pt>
              </c:numCache>
            </c:numRef>
          </c:xVal>
          <c:yVal>
            <c:numRef>
              <c:f>'t-Table'!$D$61:$D$141</c:f>
              <c:numCache>
                <c:formatCode>General</c:formatCode>
                <c:ptCount val="81"/>
                <c:pt idx="0">
                  <c:v>8.2247430013313949E-4</c:v>
                </c:pt>
                <c:pt idx="1">
                  <c:v>8.6967918294001572E-4</c:v>
                </c:pt>
                <c:pt idx="2">
                  <c:v>9.1955720093067118E-4</c:v>
                </c:pt>
                <c:pt idx="3">
                  <c:v>9.7225547729906864E-4</c:v>
                </c:pt>
                <c:pt idx="4">
                  <c:v>1.0279288252523361E-3</c:v>
                </c:pt>
                <c:pt idx="5">
                  <c:v>1.086740114233096E-3</c:v>
                </c:pt>
                <c:pt idx="6">
                  <c:v>1.1488606505727092E-3</c:v>
                </c:pt>
                <c:pt idx="7">
                  <c:v>1.2144705728899181E-3</c:v>
                </c:pt>
                <c:pt idx="8">
                  <c:v>1.2837592625324582E-3</c:v>
                </c:pt>
                <c:pt idx="9">
                  <c:v>1.3569257693394952E-3</c:v>
                </c:pt>
                <c:pt idx="10">
                  <c:v>1.434179252979986E-3</c:v>
                </c:pt>
                <c:pt idx="11">
                  <c:v>1.5157394400957577E-3</c:v>
                </c:pt>
                <c:pt idx="12">
                  <c:v>1.6018370974485135E-3</c:v>
                </c:pt>
                <c:pt idx="13">
                  <c:v>1.692714521236317E-3</c:v>
                </c:pt>
                <c:pt idx="14">
                  <c:v>1.7886260427074268E-3</c:v>
                </c:pt>
                <c:pt idx="15">
                  <c:v>1.889838550157466E-3</c:v>
                </c:pt>
                <c:pt idx="16">
                  <c:v>1.9966320273490461E-3</c:v>
                </c:pt>
                <c:pt idx="17">
                  <c:v>2.1093001083416396E-3</c:v>
                </c:pt>
                <c:pt idx="18">
                  <c:v>2.2281506486624943E-3</c:v>
                </c:pt>
                <c:pt idx="19">
                  <c:v>2.3535063126872593E-3</c:v>
                </c:pt>
                <c:pt idx="20">
                  <c:v>2.4857051770307546E-3</c:v>
                </c:pt>
                <c:pt idx="21">
                  <c:v>2.6251013496743627E-3</c:v>
                </c:pt>
                <c:pt idx="22">
                  <c:v>2.7720656044756464E-3</c:v>
                </c:pt>
                <c:pt idx="23">
                  <c:v>2.9269860306188156E-3</c:v>
                </c:pt>
                <c:pt idx="24">
                  <c:v>3.0902686964701625E-3</c:v>
                </c:pt>
                <c:pt idx="25">
                  <c:v>3.2623383272012041E-3</c:v>
                </c:pt>
                <c:pt idx="26">
                  <c:v>3.4436389954330643E-3</c:v>
                </c:pt>
                <c:pt idx="27">
                  <c:v>3.6346348240387863E-3</c:v>
                </c:pt>
                <c:pt idx="28">
                  <c:v>3.8358107001151241E-3</c:v>
                </c:pt>
                <c:pt idx="29">
                  <c:v>4.0476729990021939E-3</c:v>
                </c:pt>
                <c:pt idx="30">
                  <c:v>4.2707503170873106E-3</c:v>
                </c:pt>
                <c:pt idx="31">
                  <c:v>4.5055942119788849E-3</c:v>
                </c:pt>
                <c:pt idx="32">
                  <c:v>4.7527799484766821E-3</c:v>
                </c:pt>
                <c:pt idx="33">
                  <c:v>5.0129072485962075E-3</c:v>
                </c:pt>
                <c:pt idx="34">
                  <c:v>5.2866010437275244E-3</c:v>
                </c:pt>
                <c:pt idx="35">
                  <c:v>5.5745122268217101E-3</c:v>
                </c:pt>
                <c:pt idx="36">
                  <c:v>5.8773184023026724E-3</c:v>
                </c:pt>
                <c:pt idx="37">
                  <c:v>6.1957246311965192E-3</c:v>
                </c:pt>
                <c:pt idx="38">
                  <c:v>6.5304641687571009E-3</c:v>
                </c:pt>
                <c:pt idx="39">
                  <c:v>6.8822991916432678E-3</c:v>
                </c:pt>
                <c:pt idx="40">
                  <c:v>7.2520215114721285E-3</c:v>
                </c:pt>
                <c:pt idx="41">
                  <c:v>7.6404532713329832E-3</c:v>
                </c:pt>
                <c:pt idx="42">
                  <c:v>8.048447621599444E-3</c:v>
                </c:pt>
                <c:pt idx="43">
                  <c:v>8.47688937112232E-3</c:v>
                </c:pt>
                <c:pt idx="44">
                  <c:v>8.9266956096249357E-3</c:v>
                </c:pt>
                <c:pt idx="45">
                  <c:v>9.3988162968551576E-3</c:v>
                </c:pt>
                <c:pt idx="46">
                  <c:v>9.8942348137761316E-3</c:v>
                </c:pt>
                <c:pt idx="47">
                  <c:v>1.0413968470801286E-2</c:v>
                </c:pt>
                <c:pt idx="48">
                  <c:v>1.0959068967799954E-2</c:v>
                </c:pt>
                <c:pt idx="49">
                  <c:v>1.1530622800318064E-2</c:v>
                </c:pt>
                <c:pt idx="50">
                  <c:v>1.2129751606177389E-2</c:v>
                </c:pt>
                <c:pt idx="51">
                  <c:v>1.2757612446335134E-2</c:v>
                </c:pt>
                <c:pt idx="52">
                  <c:v>1.3415398013608561E-2</c:v>
                </c:pt>
                <c:pt idx="53">
                  <c:v>1.4104336762595017E-2</c:v>
                </c:pt>
                <c:pt idx="54">
                  <c:v>1.4825692953851126E-2</c:v>
                </c:pt>
                <c:pt idx="55">
                  <c:v>1.5580766605136163E-2</c:v>
                </c:pt>
                <c:pt idx="56">
                  <c:v>1.6370893342277395E-2</c:v>
                </c:pt>
                <c:pt idx="57">
                  <c:v>1.7197444141980853E-2</c:v>
                </c:pt>
                <c:pt idx="58">
                  <c:v>1.806182495869265E-2</c:v>
                </c:pt>
                <c:pt idx="59">
                  <c:v>1.8965476227417483E-2</c:v>
                </c:pt>
                <c:pt idx="60">
                  <c:v>1.9909872234222262E-2</c:v>
                </c:pt>
                <c:pt idx="61">
                  <c:v>2.0896520346001514E-2</c:v>
                </c:pt>
                <c:pt idx="62">
                  <c:v>2.1926960090955648E-2</c:v>
                </c:pt>
                <c:pt idx="63">
                  <c:v>2.3002762081141062E-2</c:v>
                </c:pt>
                <c:pt idx="64">
                  <c:v>2.4125526768393041E-2</c:v>
                </c:pt>
                <c:pt idx="65">
                  <c:v>2.5296883024903315E-2</c:v>
                </c:pt>
                <c:pt idx="66">
                  <c:v>2.6518486539757698E-2</c:v>
                </c:pt>
                <c:pt idx="67">
                  <c:v>2.7792018022809093E-2</c:v>
                </c:pt>
                <c:pt idx="68">
                  <c:v>2.9119181207380912E-2</c:v>
                </c:pt>
                <c:pt idx="69">
                  <c:v>3.0501700643470048E-2</c:v>
                </c:pt>
                <c:pt idx="70">
                  <c:v>3.1941319273350838E-2</c:v>
                </c:pt>
                <c:pt idx="71">
                  <c:v>3.343979578177516E-2</c:v>
                </c:pt>
                <c:pt idx="72">
                  <c:v>3.4998901713323462E-2</c:v>
                </c:pt>
                <c:pt idx="73">
                  <c:v>3.6620418349891104E-2</c:v>
                </c:pt>
                <c:pt idx="74">
                  <c:v>3.8306133341796056E-2</c:v>
                </c:pt>
                <c:pt idx="75">
                  <c:v>4.0057837086573546E-2</c:v>
                </c:pt>
                <c:pt idx="76">
                  <c:v>4.187731885018077E-2</c:v>
                </c:pt>
                <c:pt idx="77">
                  <c:v>4.3766362626077158E-2</c:v>
                </c:pt>
                <c:pt idx="78">
                  <c:v>4.5726742728470923E-2</c:v>
                </c:pt>
                <c:pt idx="79">
                  <c:v>4.7760219116937279E-2</c:v>
                </c:pt>
                <c:pt idx="80">
                  <c:v>4.9868532450619167E-2</c:v>
                </c:pt>
              </c:numCache>
            </c:numRef>
          </c:yVal>
          <c:smooth val="1"/>
        </c:ser>
        <c:ser>
          <c:idx val="6"/>
          <c:order val="2"/>
          <c:tx>
            <c:v>Area2</c:v>
          </c:tx>
          <c:spPr>
            <a:ln>
              <a:noFill/>
            </a:ln>
          </c:spPr>
          <c:marker>
            <c:symbol val="none"/>
          </c:marker>
          <c:errBars>
            <c:errDir val="y"/>
            <c:errBarType val="minus"/>
            <c:errValType val="percentage"/>
            <c:noEndCap val="0"/>
            <c:val val="100"/>
            <c:spPr>
              <a:ln w="38100">
                <a:solidFill>
                  <a:schemeClr val="tx2">
                    <a:lumMod val="20000"/>
                    <a:lumOff val="80000"/>
                  </a:schemeClr>
                </a:solidFill>
              </a:ln>
            </c:spPr>
          </c:errBars>
          <c:xVal>
            <c:numRef>
              <c:f>'t-Table'!$E$61:$E$141</c:f>
              <c:numCache>
                <c:formatCode>General</c:formatCode>
                <c:ptCount val="81"/>
                <c:pt idx="0">
                  <c:v>2.0859634472658648</c:v>
                </c:pt>
                <c:pt idx="1">
                  <c:v>2.1098889041750413</c:v>
                </c:pt>
                <c:pt idx="2">
                  <c:v>2.1338143610842177</c:v>
                </c:pt>
                <c:pt idx="3">
                  <c:v>2.1577398179933942</c:v>
                </c:pt>
                <c:pt idx="4">
                  <c:v>2.1816652749025707</c:v>
                </c:pt>
                <c:pt idx="5">
                  <c:v>2.2055907318117471</c:v>
                </c:pt>
                <c:pt idx="6">
                  <c:v>2.2295161887209236</c:v>
                </c:pt>
                <c:pt idx="7">
                  <c:v>2.2534416456301001</c:v>
                </c:pt>
                <c:pt idx="8">
                  <c:v>2.2773671025392765</c:v>
                </c:pt>
                <c:pt idx="9">
                  <c:v>2.301292559448453</c:v>
                </c:pt>
                <c:pt idx="10">
                  <c:v>2.3252180163576295</c:v>
                </c:pt>
                <c:pt idx="11">
                  <c:v>2.3491434732668059</c:v>
                </c:pt>
                <c:pt idx="12">
                  <c:v>2.3730689301759824</c:v>
                </c:pt>
                <c:pt idx="13">
                  <c:v>2.3969943870851589</c:v>
                </c:pt>
                <c:pt idx="14">
                  <c:v>2.4209198439943354</c:v>
                </c:pt>
                <c:pt idx="15">
                  <c:v>2.4448453009035118</c:v>
                </c:pt>
                <c:pt idx="16">
                  <c:v>2.4687707578126883</c:v>
                </c:pt>
                <c:pt idx="17">
                  <c:v>2.4926962147218648</c:v>
                </c:pt>
                <c:pt idx="18">
                  <c:v>2.5166216716310412</c:v>
                </c:pt>
                <c:pt idx="19">
                  <c:v>2.5405471285402177</c:v>
                </c:pt>
                <c:pt idx="20">
                  <c:v>2.5644725854493942</c:v>
                </c:pt>
                <c:pt idx="21">
                  <c:v>2.5883980423585706</c:v>
                </c:pt>
                <c:pt idx="22">
                  <c:v>2.6123234992677471</c:v>
                </c:pt>
                <c:pt idx="23">
                  <c:v>2.6362489561769236</c:v>
                </c:pt>
                <c:pt idx="24">
                  <c:v>2.6601744130861</c:v>
                </c:pt>
                <c:pt idx="25">
                  <c:v>2.6840998699952765</c:v>
                </c:pt>
                <c:pt idx="26">
                  <c:v>2.708025326904453</c:v>
                </c:pt>
                <c:pt idx="27">
                  <c:v>2.7319507838136294</c:v>
                </c:pt>
                <c:pt idx="28">
                  <c:v>2.7558762407228059</c:v>
                </c:pt>
                <c:pt idx="29">
                  <c:v>2.7798016976319824</c:v>
                </c:pt>
                <c:pt idx="30">
                  <c:v>2.8037271545411588</c:v>
                </c:pt>
                <c:pt idx="31">
                  <c:v>2.8276526114503353</c:v>
                </c:pt>
                <c:pt idx="32">
                  <c:v>2.8515780683595118</c:v>
                </c:pt>
                <c:pt idx="33">
                  <c:v>2.8755035252686882</c:v>
                </c:pt>
                <c:pt idx="34">
                  <c:v>2.8994289821778647</c:v>
                </c:pt>
                <c:pt idx="35">
                  <c:v>2.9233544390870412</c:v>
                </c:pt>
                <c:pt idx="36">
                  <c:v>2.9472798959962176</c:v>
                </c:pt>
                <c:pt idx="37">
                  <c:v>2.9712053529053941</c:v>
                </c:pt>
                <c:pt idx="38">
                  <c:v>2.9951308098145706</c:v>
                </c:pt>
                <c:pt idx="39">
                  <c:v>3.0190562667237471</c:v>
                </c:pt>
                <c:pt idx="40">
                  <c:v>3.0429817236329235</c:v>
                </c:pt>
                <c:pt idx="41">
                  <c:v>3.0669071805421</c:v>
                </c:pt>
                <c:pt idx="42">
                  <c:v>3.0908326374512765</c:v>
                </c:pt>
                <c:pt idx="43">
                  <c:v>3.1147580943604529</c:v>
                </c:pt>
                <c:pt idx="44">
                  <c:v>3.1386835512696294</c:v>
                </c:pt>
                <c:pt idx="45">
                  <c:v>3.1626090081788059</c:v>
                </c:pt>
                <c:pt idx="46">
                  <c:v>3.1865344650879823</c:v>
                </c:pt>
                <c:pt idx="47">
                  <c:v>3.2104599219971588</c:v>
                </c:pt>
                <c:pt idx="48">
                  <c:v>3.2343853789063353</c:v>
                </c:pt>
                <c:pt idx="49">
                  <c:v>3.2583108358155117</c:v>
                </c:pt>
                <c:pt idx="50">
                  <c:v>3.2822362927246882</c:v>
                </c:pt>
                <c:pt idx="51">
                  <c:v>3.3061617496338647</c:v>
                </c:pt>
                <c:pt idx="52">
                  <c:v>3.3300872065430411</c:v>
                </c:pt>
                <c:pt idx="53">
                  <c:v>3.3540126634522176</c:v>
                </c:pt>
                <c:pt idx="54">
                  <c:v>3.3779381203613941</c:v>
                </c:pt>
                <c:pt idx="55">
                  <c:v>3.4018635772705705</c:v>
                </c:pt>
                <c:pt idx="56">
                  <c:v>3.425789034179747</c:v>
                </c:pt>
                <c:pt idx="57">
                  <c:v>3.4497144910889235</c:v>
                </c:pt>
                <c:pt idx="58">
                  <c:v>3.4736399479980999</c:v>
                </c:pt>
                <c:pt idx="59">
                  <c:v>3.4975654049072764</c:v>
                </c:pt>
                <c:pt idx="60">
                  <c:v>3.5214908618164529</c:v>
                </c:pt>
                <c:pt idx="61">
                  <c:v>3.5454163187256293</c:v>
                </c:pt>
                <c:pt idx="62">
                  <c:v>3.5693417756348058</c:v>
                </c:pt>
                <c:pt idx="63">
                  <c:v>3.5932672325439823</c:v>
                </c:pt>
                <c:pt idx="64">
                  <c:v>3.6171926894531587</c:v>
                </c:pt>
                <c:pt idx="65">
                  <c:v>3.6411181463623352</c:v>
                </c:pt>
                <c:pt idx="66">
                  <c:v>3.6650436032715117</c:v>
                </c:pt>
                <c:pt idx="67">
                  <c:v>3.6889690601806882</c:v>
                </c:pt>
                <c:pt idx="68">
                  <c:v>3.7128945170898646</c:v>
                </c:pt>
                <c:pt idx="69">
                  <c:v>3.7368199739990411</c:v>
                </c:pt>
                <c:pt idx="70">
                  <c:v>3.7607454309082176</c:v>
                </c:pt>
                <c:pt idx="71">
                  <c:v>3.784670887817394</c:v>
                </c:pt>
                <c:pt idx="72">
                  <c:v>3.8085963447265705</c:v>
                </c:pt>
                <c:pt idx="73">
                  <c:v>3.832521801635747</c:v>
                </c:pt>
                <c:pt idx="74">
                  <c:v>3.8564472585449234</c:v>
                </c:pt>
                <c:pt idx="75">
                  <c:v>3.8803727154540999</c:v>
                </c:pt>
                <c:pt idx="76">
                  <c:v>3.9042981723632764</c:v>
                </c:pt>
                <c:pt idx="77">
                  <c:v>3.9282236292724528</c:v>
                </c:pt>
                <c:pt idx="78">
                  <c:v>3.9521490861816293</c:v>
                </c:pt>
                <c:pt idx="79">
                  <c:v>3.9760745430908058</c:v>
                </c:pt>
                <c:pt idx="80">
                  <c:v>4</c:v>
                </c:pt>
              </c:numCache>
            </c:numRef>
          </c:xVal>
          <c:yVal>
            <c:numRef>
              <c:f>'t-Table'!$F$61:$F$141</c:f>
              <c:numCache>
                <c:formatCode>General</c:formatCode>
                <c:ptCount val="81"/>
                <c:pt idx="0">
                  <c:v>4.9868532450619167E-2</c:v>
                </c:pt>
                <c:pt idx="1">
                  <c:v>4.7760219116938812E-2</c:v>
                </c:pt>
                <c:pt idx="2">
                  <c:v>4.5726742728472401E-2</c:v>
                </c:pt>
                <c:pt idx="3">
                  <c:v>4.3766362626078602E-2</c:v>
                </c:pt>
                <c:pt idx="4">
                  <c:v>4.1877318850182144E-2</c:v>
                </c:pt>
                <c:pt idx="5">
                  <c:v>4.005783708657485E-2</c:v>
                </c:pt>
                <c:pt idx="6">
                  <c:v>3.8306133341797333E-2</c:v>
                </c:pt>
                <c:pt idx="7">
                  <c:v>3.6620418349892318E-2</c:v>
                </c:pt>
                <c:pt idx="8">
                  <c:v>3.4998901713324648E-2</c:v>
                </c:pt>
                <c:pt idx="9">
                  <c:v>3.3439795781776263E-2</c:v>
                </c:pt>
                <c:pt idx="10">
                  <c:v>3.194131927335192E-2</c:v>
                </c:pt>
                <c:pt idx="11">
                  <c:v>3.0501700643471085E-2</c:v>
                </c:pt>
                <c:pt idx="12">
                  <c:v>2.9119181207381915E-2</c:v>
                </c:pt>
                <c:pt idx="13">
                  <c:v>2.7792018022810078E-2</c:v>
                </c:pt>
                <c:pt idx="14">
                  <c:v>2.651848653975861E-2</c:v>
                </c:pt>
                <c:pt idx="15">
                  <c:v>2.5296883024904175E-2</c:v>
                </c:pt>
                <c:pt idx="16">
                  <c:v>2.4125526768393878E-2</c:v>
                </c:pt>
                <c:pt idx="17">
                  <c:v>2.3002762081141857E-2</c:v>
                </c:pt>
                <c:pt idx="18">
                  <c:v>2.1926960090956404E-2</c:v>
                </c:pt>
                <c:pt idx="19">
                  <c:v>2.0896520346002256E-2</c:v>
                </c:pt>
                <c:pt idx="20">
                  <c:v>1.9909872234222969E-2</c:v>
                </c:pt>
                <c:pt idx="21">
                  <c:v>1.8965476227418152E-2</c:v>
                </c:pt>
                <c:pt idx="22">
                  <c:v>1.8061824958693309E-2</c:v>
                </c:pt>
                <c:pt idx="23">
                  <c:v>1.7197444141981478E-2</c:v>
                </c:pt>
                <c:pt idx="24">
                  <c:v>1.6370893342278005E-2</c:v>
                </c:pt>
                <c:pt idx="25">
                  <c:v>1.5580766605136721E-2</c:v>
                </c:pt>
                <c:pt idx="26">
                  <c:v>1.4825692953851664E-2</c:v>
                </c:pt>
                <c:pt idx="27">
                  <c:v>1.4104336762595534E-2</c:v>
                </c:pt>
                <c:pt idx="28">
                  <c:v>1.3415398013609053E-2</c:v>
                </c:pt>
                <c:pt idx="29">
                  <c:v>1.2757612446335611E-2</c:v>
                </c:pt>
                <c:pt idx="30">
                  <c:v>1.2129751606177842E-2</c:v>
                </c:pt>
                <c:pt idx="31">
                  <c:v>1.1530622800318507E-2</c:v>
                </c:pt>
                <c:pt idx="32">
                  <c:v>1.095906896780037E-2</c:v>
                </c:pt>
                <c:pt idx="33">
                  <c:v>1.0413968470801682E-2</c:v>
                </c:pt>
                <c:pt idx="34">
                  <c:v>9.8942348137765045E-3</c:v>
                </c:pt>
                <c:pt idx="35">
                  <c:v>9.3988162968555184E-3</c:v>
                </c:pt>
                <c:pt idx="36">
                  <c:v>8.926695609625274E-3</c:v>
                </c:pt>
                <c:pt idx="37">
                  <c:v>8.4768893711226357E-3</c:v>
                </c:pt>
                <c:pt idx="38">
                  <c:v>8.048447621599758E-3</c:v>
                </c:pt>
                <c:pt idx="39">
                  <c:v>7.6404532713332833E-3</c:v>
                </c:pt>
                <c:pt idx="40">
                  <c:v>7.2520215114724113E-3</c:v>
                </c:pt>
                <c:pt idx="41">
                  <c:v>6.882299191643541E-3</c:v>
                </c:pt>
                <c:pt idx="42">
                  <c:v>6.530464168757355E-3</c:v>
                </c:pt>
                <c:pt idx="43">
                  <c:v>6.1957246311967647E-3</c:v>
                </c:pt>
                <c:pt idx="44">
                  <c:v>5.8773184023029022E-3</c:v>
                </c:pt>
                <c:pt idx="45">
                  <c:v>5.5745122268219286E-3</c:v>
                </c:pt>
                <c:pt idx="46">
                  <c:v>5.2866010437277317E-3</c:v>
                </c:pt>
                <c:pt idx="47">
                  <c:v>5.0129072485964078E-3</c:v>
                </c:pt>
                <c:pt idx="48">
                  <c:v>4.7527799484768686E-3</c:v>
                </c:pt>
                <c:pt idx="49">
                  <c:v>4.5055942119790653E-3</c:v>
                </c:pt>
                <c:pt idx="50">
                  <c:v>4.2707503170874815E-3</c:v>
                </c:pt>
                <c:pt idx="51">
                  <c:v>4.047672999002363E-3</c:v>
                </c:pt>
                <c:pt idx="52">
                  <c:v>3.8358107001152815E-3</c:v>
                </c:pt>
                <c:pt idx="53">
                  <c:v>3.6346348240389294E-3</c:v>
                </c:pt>
                <c:pt idx="54">
                  <c:v>3.4436389954332013E-3</c:v>
                </c:pt>
                <c:pt idx="55">
                  <c:v>3.2623383272013355E-3</c:v>
                </c:pt>
                <c:pt idx="56">
                  <c:v>3.0902686964702866E-3</c:v>
                </c:pt>
                <c:pt idx="57">
                  <c:v>2.9269860306189331E-3</c:v>
                </c:pt>
                <c:pt idx="58">
                  <c:v>2.7720656044757626E-3</c:v>
                </c:pt>
                <c:pt idx="59">
                  <c:v>2.6251013496744655E-3</c:v>
                </c:pt>
                <c:pt idx="60">
                  <c:v>2.4857051770308587E-3</c:v>
                </c:pt>
                <c:pt idx="61">
                  <c:v>2.3535063126873513E-3</c:v>
                </c:pt>
                <c:pt idx="62">
                  <c:v>2.2281506486625862E-3</c:v>
                </c:pt>
                <c:pt idx="63">
                  <c:v>2.1093001083417259E-3</c:v>
                </c:pt>
                <c:pt idx="64">
                  <c:v>1.9966320273491268E-3</c:v>
                </c:pt>
                <c:pt idx="65">
                  <c:v>1.8898385501575404E-3</c:v>
                </c:pt>
                <c:pt idx="66">
                  <c:v>1.7886260427075018E-3</c:v>
                </c:pt>
                <c:pt idx="67">
                  <c:v>1.6927145212363866E-3</c:v>
                </c:pt>
                <c:pt idx="68">
                  <c:v>1.6018370974485805E-3</c:v>
                </c:pt>
                <c:pt idx="69">
                  <c:v>1.5157394400958195E-3</c:v>
                </c:pt>
                <c:pt idx="70">
                  <c:v>1.4341792529800445E-3</c:v>
                </c:pt>
                <c:pt idx="71">
                  <c:v>1.3569257693395521E-3</c:v>
                </c:pt>
                <c:pt idx="72">
                  <c:v>1.2837592625325098E-3</c:v>
                </c:pt>
                <c:pt idx="73">
                  <c:v>1.2144705728899668E-3</c:v>
                </c:pt>
                <c:pt idx="74">
                  <c:v>1.1488606505727572E-3</c:v>
                </c:pt>
                <c:pt idx="75">
                  <c:v>1.0867401142331415E-3</c:v>
                </c:pt>
                <c:pt idx="76">
                  <c:v>1.0279288252523801E-3</c:v>
                </c:pt>
                <c:pt idx="77">
                  <c:v>9.7225547729910952E-4</c:v>
                </c:pt>
                <c:pt idx="78">
                  <c:v>9.1955720093071043E-4</c:v>
                </c:pt>
                <c:pt idx="79">
                  <c:v>8.6967918294005302E-4</c:v>
                </c:pt>
                <c:pt idx="80">
                  <c:v>8.2247430013313949E-4</c:v>
                </c:pt>
              </c:numCache>
            </c:numRef>
          </c:yVal>
          <c:smooth val="1"/>
        </c:ser>
        <c:ser>
          <c:idx val="1"/>
          <c:order val="3"/>
          <c:tx>
            <c:v>board1</c:v>
          </c:tx>
          <c:spPr>
            <a:ln w="41275">
              <a:solidFill>
                <a:srgbClr val="FF0000"/>
              </a:solidFill>
            </a:ln>
          </c:spPr>
          <c:marker>
            <c:symbol val="none"/>
          </c:marker>
          <c:errBars>
            <c:errDir val="y"/>
            <c:errBarType val="minus"/>
            <c:errValType val="percentage"/>
            <c:noEndCap val="0"/>
            <c:val val="100"/>
            <c:spPr>
              <a:ln w="31750">
                <a:solidFill>
                  <a:srgbClr val="FF0000"/>
                </a:solidFill>
              </a:ln>
            </c:spPr>
          </c:errBars>
          <c:xVal>
            <c:numRef>
              <c:f>'t-Table'!$C$141</c:f>
              <c:numCache>
                <c:formatCode>General</c:formatCode>
                <c:ptCount val="1"/>
                <c:pt idx="0">
                  <c:v>-2.0859634472658648</c:v>
                </c:pt>
              </c:numCache>
            </c:numRef>
          </c:xVal>
          <c:yVal>
            <c:numRef>
              <c:f>'t-Table'!$D$141</c:f>
              <c:numCache>
                <c:formatCode>General</c:formatCode>
                <c:ptCount val="1"/>
                <c:pt idx="0">
                  <c:v>4.9868532450619167E-2</c:v>
                </c:pt>
              </c:numCache>
            </c:numRef>
          </c:yVal>
          <c:smooth val="1"/>
        </c:ser>
        <c:ser>
          <c:idx val="4"/>
          <c:order val="4"/>
          <c:tx>
            <c:v>-a</c:v>
          </c:tx>
          <c:marker>
            <c:symbol val="none"/>
          </c:marker>
          <c:dLbls>
            <c:dLbl>
              <c:idx val="0"/>
              <c:layout>
                <c:manualLayout>
                  <c:x val="-8.8446655610834712E-3"/>
                  <c:y val="3.1446525307519779E-3"/>
                </c:manualLayout>
              </c:layout>
              <c:dLblPos val="r"/>
              <c:showLegendKey val="0"/>
              <c:showVal val="0"/>
              <c:showCatName val="0"/>
              <c:showSerName val="1"/>
              <c:showPercent val="0"/>
              <c:showBubbleSize val="0"/>
            </c:dLbl>
            <c:txPr>
              <a:bodyPr/>
              <a:lstStyle/>
              <a:p>
                <a:pPr>
                  <a:defRPr sz="1600"/>
                </a:pPr>
                <a:endParaRPr lang="en-US"/>
              </a:p>
            </c:txPr>
            <c:dLblPos val="r"/>
            <c:showLegendKey val="0"/>
            <c:showVal val="0"/>
            <c:showCatName val="0"/>
            <c:showSerName val="1"/>
            <c:showPercent val="0"/>
            <c:showBubbleSize val="0"/>
            <c:showLeaderLines val="0"/>
          </c:dLbls>
          <c:xVal>
            <c:numRef>
              <c:f>'t-Table'!$J$24</c:f>
              <c:numCache>
                <c:formatCode>General</c:formatCode>
                <c:ptCount val="1"/>
                <c:pt idx="0">
                  <c:v>-2.085</c:v>
                </c:pt>
              </c:numCache>
            </c:numRef>
          </c:xVal>
          <c:yVal>
            <c:numLit>
              <c:formatCode>General</c:formatCode>
              <c:ptCount val="1"/>
              <c:pt idx="0">
                <c:v>0.02</c:v>
              </c:pt>
            </c:numLit>
          </c:yVal>
          <c:smooth val="1"/>
        </c:ser>
        <c:ser>
          <c:idx val="5"/>
          <c:order val="5"/>
          <c:tx>
            <c:v>a</c:v>
          </c:tx>
          <c:marker>
            <c:symbol val="none"/>
          </c:marker>
          <c:dLbls>
            <c:txPr>
              <a:bodyPr/>
              <a:lstStyle/>
              <a:p>
                <a:pPr>
                  <a:defRPr sz="1600"/>
                </a:pPr>
                <a:endParaRPr lang="en-US"/>
              </a:p>
            </c:txPr>
            <c:dLblPos val="l"/>
            <c:showLegendKey val="0"/>
            <c:showVal val="0"/>
            <c:showCatName val="0"/>
            <c:showSerName val="1"/>
            <c:showPercent val="0"/>
            <c:showBubbleSize val="0"/>
            <c:showLeaderLines val="0"/>
          </c:dLbls>
          <c:xVal>
            <c:numRef>
              <c:f>'t-Table'!$J$25</c:f>
              <c:numCache>
                <c:formatCode>General</c:formatCode>
                <c:ptCount val="1"/>
                <c:pt idx="0">
                  <c:v>2.085</c:v>
                </c:pt>
              </c:numCache>
            </c:numRef>
          </c:xVal>
          <c:yVal>
            <c:numLit>
              <c:formatCode>General</c:formatCode>
              <c:ptCount val="1"/>
              <c:pt idx="0">
                <c:v>0.02</c:v>
              </c:pt>
            </c:numLit>
          </c:yVal>
          <c:smooth val="1"/>
        </c:ser>
        <c:ser>
          <c:idx val="3"/>
          <c:order val="6"/>
          <c:tx>
            <c:v>board2</c:v>
          </c:tx>
          <c:marker>
            <c:symbol val="none"/>
          </c:marker>
          <c:errBars>
            <c:errDir val="y"/>
            <c:errBarType val="minus"/>
            <c:errValType val="percentage"/>
            <c:noEndCap val="0"/>
            <c:val val="100"/>
            <c:spPr>
              <a:ln w="38100">
                <a:solidFill>
                  <a:srgbClr val="FF0000"/>
                </a:solidFill>
              </a:ln>
            </c:spPr>
          </c:errBars>
          <c:xVal>
            <c:numRef>
              <c:f>'t-Table'!$E$61</c:f>
              <c:numCache>
                <c:formatCode>General</c:formatCode>
                <c:ptCount val="1"/>
                <c:pt idx="0">
                  <c:v>2.0859634472658648</c:v>
                </c:pt>
              </c:numCache>
            </c:numRef>
          </c:xVal>
          <c:yVal>
            <c:numRef>
              <c:f>'t-Table'!$F$61</c:f>
              <c:numCache>
                <c:formatCode>General</c:formatCode>
                <c:ptCount val="1"/>
                <c:pt idx="0">
                  <c:v>4.9868532450619167E-2</c:v>
                </c:pt>
              </c:numCache>
            </c:numRef>
          </c:yVal>
          <c:smooth val="1"/>
        </c:ser>
        <c:dLbls>
          <c:showLegendKey val="0"/>
          <c:showVal val="0"/>
          <c:showCatName val="0"/>
          <c:showSerName val="0"/>
          <c:showPercent val="0"/>
          <c:showBubbleSize val="0"/>
        </c:dLbls>
        <c:axId val="137360128"/>
        <c:axId val="137362048"/>
      </c:scatterChart>
      <c:valAx>
        <c:axId val="137360128"/>
        <c:scaling>
          <c:orientation val="minMax"/>
        </c:scaling>
        <c:delete val="0"/>
        <c:axPos val="b"/>
        <c:title>
          <c:tx>
            <c:rich>
              <a:bodyPr/>
              <a:lstStyle/>
              <a:p>
                <a:pPr>
                  <a:defRPr sz="1800"/>
                </a:pPr>
                <a:r>
                  <a:rPr lang="en-US" sz="1800"/>
                  <a:t>t</a:t>
                </a:r>
              </a:p>
            </c:rich>
          </c:tx>
          <c:layout/>
          <c:overlay val="0"/>
        </c:title>
        <c:numFmt formatCode="General" sourceLinked="1"/>
        <c:majorTickMark val="out"/>
        <c:minorTickMark val="none"/>
        <c:tickLblPos val="nextTo"/>
        <c:spPr>
          <a:ln w="3175">
            <a:solidFill>
              <a:srgbClr val="000000"/>
            </a:solidFill>
            <a:prstDash val="solid"/>
          </a:ln>
        </c:spPr>
        <c:txPr>
          <a:bodyPr rot="0" vert="horz"/>
          <a:lstStyle/>
          <a:p>
            <a:pPr>
              <a:defRPr sz="1600" b="0" i="0" u="none" strike="noStrike" baseline="0">
                <a:solidFill>
                  <a:srgbClr val="000000"/>
                </a:solidFill>
                <a:latin typeface="Verdana"/>
                <a:ea typeface="Verdana"/>
                <a:cs typeface="Verdana"/>
              </a:defRPr>
            </a:pPr>
            <a:endParaRPr lang="en-US"/>
          </a:p>
        </c:txPr>
        <c:crossAx val="137362048"/>
        <c:crosses val="autoZero"/>
        <c:crossBetween val="midCat"/>
      </c:valAx>
      <c:valAx>
        <c:axId val="137362048"/>
        <c:scaling>
          <c:orientation val="minMax"/>
        </c:scaling>
        <c:delete val="1"/>
        <c:axPos val="l"/>
        <c:numFmt formatCode="General" sourceLinked="1"/>
        <c:majorTickMark val="none"/>
        <c:minorTickMark val="none"/>
        <c:tickLblPos val="none"/>
        <c:crossAx val="137360128"/>
        <c:crosses val="autoZero"/>
        <c:crossBetween val="midCat"/>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Verdana"/>
          <a:ea typeface="Verdana"/>
          <a:cs typeface="Verdana"/>
        </a:defRPr>
      </a:pPr>
      <a:endParaRPr lang="en-US"/>
    </a:p>
  </c:txPr>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aseline="0"/>
            </a:pPr>
            <a:r>
              <a:rPr lang="en-US" sz="1200" baseline="0"/>
              <a:t>Student-t Probability Distribution</a:t>
            </a:r>
          </a:p>
        </c:rich>
      </c:tx>
      <c:layout>
        <c:manualLayout>
          <c:xMode val="edge"/>
          <c:yMode val="edge"/>
          <c:x val="0.26498426502657318"/>
          <c:y val="4.1894447633116609E-2"/>
        </c:manualLayout>
      </c:layout>
      <c:overlay val="1"/>
    </c:title>
    <c:autoTitleDeleted val="0"/>
    <c:plotArea>
      <c:layout>
        <c:manualLayout>
          <c:layoutTarget val="inner"/>
          <c:xMode val="edge"/>
          <c:yMode val="edge"/>
          <c:x val="0.14120386692956913"/>
          <c:y val="0.27972402331301771"/>
          <c:w val="0.80044397435395198"/>
          <c:h val="0.50618382301598419"/>
        </c:manualLayout>
      </c:layout>
      <c:scatterChart>
        <c:scatterStyle val="smoothMarker"/>
        <c:varyColors val="0"/>
        <c:ser>
          <c:idx val="2"/>
          <c:order val="0"/>
          <c:tx>
            <c:v>Area</c:v>
          </c:tx>
          <c:spPr>
            <a:ln w="38100">
              <a:solidFill>
                <a:srgbClr val="BBCCDD"/>
              </a:solidFill>
              <a:prstDash val="solid"/>
            </a:ln>
          </c:spPr>
          <c:marker>
            <c:symbol val="none"/>
          </c:marker>
          <c:errBars>
            <c:errDir val="y"/>
            <c:errBarType val="minus"/>
            <c:errValType val="percentage"/>
            <c:noEndCap val="0"/>
            <c:val val="100"/>
            <c:spPr>
              <a:ln w="50800">
                <a:solidFill>
                  <a:schemeClr val="tx2">
                    <a:lumMod val="20000"/>
                    <a:lumOff val="80000"/>
                  </a:schemeClr>
                </a:solidFill>
              </a:ln>
            </c:spPr>
          </c:errBars>
          <c:xVal>
            <c:numRef>
              <c:f>Between!$C$61:$C$141</c:f>
              <c:numCache>
                <c:formatCode>General</c:formatCode>
                <c:ptCount val="81"/>
                <c:pt idx="0">
                  <c:v>-2.0859634472658648</c:v>
                </c:pt>
                <c:pt idx="1">
                  <c:v>-2.0338143610842181</c:v>
                </c:pt>
                <c:pt idx="2">
                  <c:v>-1.9816652749025714</c:v>
                </c:pt>
                <c:pt idx="3">
                  <c:v>-1.9295161887209247</c:v>
                </c:pt>
                <c:pt idx="4">
                  <c:v>-1.877367102539278</c:v>
                </c:pt>
                <c:pt idx="5">
                  <c:v>-1.8252180163576313</c:v>
                </c:pt>
                <c:pt idx="6">
                  <c:v>-1.7730689301759845</c:v>
                </c:pt>
                <c:pt idx="7">
                  <c:v>-1.7209198439943378</c:v>
                </c:pt>
                <c:pt idx="8">
                  <c:v>-1.6687707578126911</c:v>
                </c:pt>
                <c:pt idx="9">
                  <c:v>-1.6166216716310444</c:v>
                </c:pt>
                <c:pt idx="10">
                  <c:v>-1.5644725854493977</c:v>
                </c:pt>
                <c:pt idx="11">
                  <c:v>-1.512323499267751</c:v>
                </c:pt>
                <c:pt idx="12">
                  <c:v>-1.4601744130861043</c:v>
                </c:pt>
                <c:pt idx="13">
                  <c:v>-1.4080253269044576</c:v>
                </c:pt>
                <c:pt idx="14">
                  <c:v>-1.3558762407228109</c:v>
                </c:pt>
                <c:pt idx="15">
                  <c:v>-1.3037271545411642</c:v>
                </c:pt>
                <c:pt idx="16">
                  <c:v>-1.2515780683595175</c:v>
                </c:pt>
                <c:pt idx="17">
                  <c:v>-1.1994289821778708</c:v>
                </c:pt>
                <c:pt idx="18">
                  <c:v>-1.147279895996224</c:v>
                </c:pt>
                <c:pt idx="19">
                  <c:v>-1.0951308098145773</c:v>
                </c:pt>
                <c:pt idx="20">
                  <c:v>-1.0429817236329306</c:v>
                </c:pt>
                <c:pt idx="21">
                  <c:v>-0.99083263745128403</c:v>
                </c:pt>
                <c:pt idx="22">
                  <c:v>-0.93868355126963743</c:v>
                </c:pt>
                <c:pt idx="23">
                  <c:v>-0.88653446508799083</c:v>
                </c:pt>
                <c:pt idx="24">
                  <c:v>-0.83438537890634423</c:v>
                </c:pt>
                <c:pt idx="25">
                  <c:v>-0.78223629272469763</c:v>
                </c:pt>
                <c:pt idx="26">
                  <c:v>-0.73008720654305104</c:v>
                </c:pt>
                <c:pt idx="27">
                  <c:v>-0.67793812036140444</c:v>
                </c:pt>
                <c:pt idx="28">
                  <c:v>-0.62578903417975784</c:v>
                </c:pt>
                <c:pt idx="29">
                  <c:v>-0.57363994799811124</c:v>
                </c:pt>
                <c:pt idx="30">
                  <c:v>-0.52149086181646465</c:v>
                </c:pt>
                <c:pt idx="31">
                  <c:v>-0.46934177563481805</c:v>
                </c:pt>
                <c:pt idx="32">
                  <c:v>-0.41719268945317145</c:v>
                </c:pt>
                <c:pt idx="33">
                  <c:v>-0.36504360327152485</c:v>
                </c:pt>
                <c:pt idx="34">
                  <c:v>-0.31289451708987825</c:v>
                </c:pt>
                <c:pt idx="35">
                  <c:v>-0.26074543090823166</c:v>
                </c:pt>
                <c:pt idx="36">
                  <c:v>-0.20859634472658503</c:v>
                </c:pt>
                <c:pt idx="37">
                  <c:v>-0.15644725854493841</c:v>
                </c:pt>
                <c:pt idx="38">
                  <c:v>-0.10429817236329178</c:v>
                </c:pt>
                <c:pt idx="39">
                  <c:v>-5.2149086181645161E-2</c:v>
                </c:pt>
                <c:pt idx="40">
                  <c:v>1.457167719820518E-15</c:v>
                </c:pt>
                <c:pt idx="41">
                  <c:v>5.2149086181648076E-2</c:v>
                </c:pt>
                <c:pt idx="42">
                  <c:v>0.10429817236329469</c:v>
                </c:pt>
                <c:pt idx="43">
                  <c:v>0.15644725854494132</c:v>
                </c:pt>
                <c:pt idx="44">
                  <c:v>0.20859634472658795</c:v>
                </c:pt>
                <c:pt idx="45">
                  <c:v>0.26074543090823454</c:v>
                </c:pt>
                <c:pt idx="46">
                  <c:v>0.31289451708988114</c:v>
                </c:pt>
                <c:pt idx="47">
                  <c:v>0.36504360327152774</c:v>
                </c:pt>
                <c:pt idx="48">
                  <c:v>0.41719268945317434</c:v>
                </c:pt>
                <c:pt idx="49">
                  <c:v>0.46934177563482093</c:v>
                </c:pt>
                <c:pt idx="50">
                  <c:v>0.52149086181646753</c:v>
                </c:pt>
                <c:pt idx="51">
                  <c:v>0.57363994799811413</c:v>
                </c:pt>
                <c:pt idx="52">
                  <c:v>0.62578903417976073</c:v>
                </c:pt>
                <c:pt idx="53">
                  <c:v>0.67793812036140733</c:v>
                </c:pt>
                <c:pt idx="54">
                  <c:v>0.73008720654305392</c:v>
                </c:pt>
                <c:pt idx="55">
                  <c:v>0.78223629272470052</c:v>
                </c:pt>
                <c:pt idx="56">
                  <c:v>0.83438537890634712</c:v>
                </c:pt>
                <c:pt idx="57">
                  <c:v>0.88653446508799372</c:v>
                </c:pt>
                <c:pt idx="58">
                  <c:v>0.93868355126964031</c:v>
                </c:pt>
                <c:pt idx="59">
                  <c:v>0.99083263745128691</c:v>
                </c:pt>
                <c:pt idx="60">
                  <c:v>1.0429817236329335</c:v>
                </c:pt>
                <c:pt idx="61">
                  <c:v>1.0951308098145802</c:v>
                </c:pt>
                <c:pt idx="62">
                  <c:v>1.1472798959962269</c:v>
                </c:pt>
                <c:pt idx="63">
                  <c:v>1.1994289821778736</c:v>
                </c:pt>
                <c:pt idx="64">
                  <c:v>1.2515780683595203</c:v>
                </c:pt>
                <c:pt idx="65">
                  <c:v>1.3037271545411671</c:v>
                </c:pt>
                <c:pt idx="66">
                  <c:v>1.3558762407228138</c:v>
                </c:pt>
                <c:pt idx="67">
                  <c:v>1.4080253269044605</c:v>
                </c:pt>
                <c:pt idx="68">
                  <c:v>1.4601744130861072</c:v>
                </c:pt>
                <c:pt idx="69">
                  <c:v>1.5123234992677539</c:v>
                </c:pt>
                <c:pt idx="70">
                  <c:v>1.5644725854494006</c:v>
                </c:pt>
                <c:pt idx="71">
                  <c:v>1.6166216716310473</c:v>
                </c:pt>
                <c:pt idx="72">
                  <c:v>1.668770757812694</c:v>
                </c:pt>
                <c:pt idx="73">
                  <c:v>1.7209198439943407</c:v>
                </c:pt>
                <c:pt idx="74">
                  <c:v>1.7730689301759874</c:v>
                </c:pt>
                <c:pt idx="75">
                  <c:v>1.8252180163576341</c:v>
                </c:pt>
                <c:pt idx="76">
                  <c:v>1.8773671025392809</c:v>
                </c:pt>
                <c:pt idx="77">
                  <c:v>1.9295161887209276</c:v>
                </c:pt>
                <c:pt idx="78">
                  <c:v>1.9816652749025743</c:v>
                </c:pt>
                <c:pt idx="79">
                  <c:v>2.0338143610842208</c:v>
                </c:pt>
                <c:pt idx="80">
                  <c:v>2.0859634472658648</c:v>
                </c:pt>
              </c:numCache>
            </c:numRef>
          </c:xVal>
          <c:yVal>
            <c:numRef>
              <c:f>Between!$D$61:$D$141</c:f>
              <c:numCache>
                <c:formatCode>General</c:formatCode>
                <c:ptCount val="81"/>
                <c:pt idx="0">
                  <c:v>4.9868532450619167E-2</c:v>
                </c:pt>
                <c:pt idx="1">
                  <c:v>5.4731486031990316E-2</c:v>
                </c:pt>
                <c:pt idx="2">
                  <c:v>5.9975309202514489E-2</c:v>
                </c:pt>
                <c:pt idx="3">
                  <c:v>6.5616250743289667E-2</c:v>
                </c:pt>
                <c:pt idx="4">
                  <c:v>7.1669269126184765E-2</c:v>
                </c:pt>
                <c:pt idx="5">
                  <c:v>7.8147688010664212E-2</c:v>
                </c:pt>
                <c:pt idx="6">
                  <c:v>8.5062828383030142E-2</c:v>
                </c:pt>
                <c:pt idx="7">
                  <c:v>9.2423620934762307E-2</c:v>
                </c:pt>
                <c:pt idx="8">
                  <c:v>0.10023620330190731</c:v>
                </c:pt>
                <c:pt idx="9">
                  <c:v>0.10850350785182183</c:v>
                </c:pt>
                <c:pt idx="10">
                  <c:v>0.11722484677881184</c:v>
                </c:pt>
                <c:pt idx="11">
                  <c:v>0.12639550232268815</c:v>
                </c:pt>
                <c:pt idx="12">
                  <c:v>0.13600633091530187</c:v>
                </c:pt>
                <c:pt idx="13">
                  <c:v>0.14604339094682439</c:v>
                </c:pt>
                <c:pt idx="14">
                  <c:v>0.15648760457985314</c:v>
                </c:pt>
                <c:pt idx="15">
                  <c:v>0.16731446457771812</c:v>
                </c:pt>
                <c:pt idx="16">
                  <c:v>0.17849379740618748</c:v>
                </c:pt>
                <c:pt idx="17">
                  <c:v>0.1899895938700685</c:v>
                </c:pt>
                <c:pt idx="18">
                  <c:v>0.20175991821766309</c:v>
                </c:pt>
                <c:pt idx="19">
                  <c:v>0.21375690595366922</c:v>
                </c:pt>
                <c:pt idx="20">
                  <c:v>0.225926859521804</c:v>
                </c:pt>
                <c:pt idx="21">
                  <c:v>0.2382104495413844</c:v>
                </c:pt>
                <c:pt idx="22">
                  <c:v>0.25054302741110318</c:v>
                </c:pt>
                <c:pt idx="23">
                  <c:v>0.26285505284833582</c:v>
                </c:pt>
                <c:pt idx="24">
                  <c:v>0.27507263735102461</c:v>
                </c:pt>
                <c:pt idx="25">
                  <c:v>0.28711820170686542</c:v>
                </c:pt>
                <c:pt idx="26">
                  <c:v>0.29891124260392543</c:v>
                </c:pt>
                <c:pt idx="27">
                  <c:v>0.31036920020663872</c:v>
                </c:pt>
                <c:pt idx="28">
                  <c:v>0.32140841535358428</c:v>
                </c:pt>
                <c:pt idx="29">
                  <c:v>0.33194516192088547</c:v>
                </c:pt>
                <c:pt idx="30">
                  <c:v>0.34189673699570683</c:v>
                </c:pt>
                <c:pt idx="31">
                  <c:v>0.35118258893722426</c:v>
                </c:pt>
                <c:pt idx="32">
                  <c:v>0.35972546128212796</c:v>
                </c:pt>
                <c:pt idx="33">
                  <c:v>0.36745252888235852</c:v>
                </c:pt>
                <c:pt idx="34">
                  <c:v>0.37429650173275703</c:v>
                </c:pt>
                <c:pt idx="35">
                  <c:v>0.3801966717229126</c:v>
                </c:pt>
                <c:pt idx="36">
                  <c:v>0.38509987807268475</c:v>
                </c:pt>
                <c:pt idx="37">
                  <c:v>0.3889613684978715</c:v>
                </c:pt>
                <c:pt idx="38">
                  <c:v>0.39174553518388233</c:v>
                </c:pt>
                <c:pt idx="39">
                  <c:v>0.39342650737250412</c:v>
                </c:pt>
                <c:pt idx="40">
                  <c:v>0.39398858571143264</c:v>
                </c:pt>
                <c:pt idx="41">
                  <c:v>0.39342650737250406</c:v>
                </c:pt>
                <c:pt idx="42">
                  <c:v>0.39174553518388222</c:v>
                </c:pt>
                <c:pt idx="43">
                  <c:v>0.38896136849787133</c:v>
                </c:pt>
                <c:pt idx="44">
                  <c:v>0.38509987807268453</c:v>
                </c:pt>
                <c:pt idx="45">
                  <c:v>0.38019667172291233</c:v>
                </c:pt>
                <c:pt idx="46">
                  <c:v>0.37429650173275664</c:v>
                </c:pt>
                <c:pt idx="47">
                  <c:v>0.36745252888235819</c:v>
                </c:pt>
                <c:pt idx="48">
                  <c:v>0.35972546128212751</c:v>
                </c:pt>
                <c:pt idx="49">
                  <c:v>0.35118258893722382</c:v>
                </c:pt>
                <c:pt idx="50">
                  <c:v>0.34189673699570616</c:v>
                </c:pt>
                <c:pt idx="51">
                  <c:v>0.33194516192088497</c:v>
                </c:pt>
                <c:pt idx="52">
                  <c:v>0.32140841535358367</c:v>
                </c:pt>
                <c:pt idx="53">
                  <c:v>0.31036920020663811</c:v>
                </c:pt>
                <c:pt idx="54">
                  <c:v>0.29891124260392471</c:v>
                </c:pt>
                <c:pt idx="55">
                  <c:v>0.28711820170686481</c:v>
                </c:pt>
                <c:pt idx="56">
                  <c:v>0.27507263735102394</c:v>
                </c:pt>
                <c:pt idx="57">
                  <c:v>0.2628550528483351</c:v>
                </c:pt>
                <c:pt idx="58">
                  <c:v>0.25054302741110246</c:v>
                </c:pt>
                <c:pt idx="59">
                  <c:v>0.23821044954138373</c:v>
                </c:pt>
                <c:pt idx="60">
                  <c:v>0.2259268595218033</c:v>
                </c:pt>
                <c:pt idx="61">
                  <c:v>0.2137569059536685</c:v>
                </c:pt>
                <c:pt idx="62">
                  <c:v>0.2017599182176624</c:v>
                </c:pt>
                <c:pt idx="63">
                  <c:v>0.18998959387006792</c:v>
                </c:pt>
                <c:pt idx="64">
                  <c:v>0.17849379740618682</c:v>
                </c:pt>
                <c:pt idx="65">
                  <c:v>0.16731446457771751</c:v>
                </c:pt>
                <c:pt idx="66">
                  <c:v>0.1564876045798525</c:v>
                </c:pt>
                <c:pt idx="67">
                  <c:v>0.14604339094682381</c:v>
                </c:pt>
                <c:pt idx="68">
                  <c:v>0.13600633091530129</c:v>
                </c:pt>
                <c:pt idx="69">
                  <c:v>0.12639550232268762</c:v>
                </c:pt>
                <c:pt idx="70">
                  <c:v>0.11722484677881133</c:v>
                </c:pt>
                <c:pt idx="71">
                  <c:v>0.10850350785182135</c:v>
                </c:pt>
                <c:pt idx="72">
                  <c:v>0.10023620330190687</c:v>
                </c:pt>
                <c:pt idx="73">
                  <c:v>9.2423620934761863E-2</c:v>
                </c:pt>
                <c:pt idx="74">
                  <c:v>8.506282838302974E-2</c:v>
                </c:pt>
                <c:pt idx="75">
                  <c:v>7.8147688010663824E-2</c:v>
                </c:pt>
                <c:pt idx="76">
                  <c:v>7.1669269126184446E-2</c:v>
                </c:pt>
                <c:pt idx="77">
                  <c:v>6.5616250743289348E-2</c:v>
                </c:pt>
                <c:pt idx="78">
                  <c:v>5.9975309202514183E-2</c:v>
                </c:pt>
                <c:pt idx="79">
                  <c:v>5.4731486031990038E-2</c:v>
                </c:pt>
                <c:pt idx="80">
                  <c:v>4.9868532450619167E-2</c:v>
                </c:pt>
              </c:numCache>
            </c:numRef>
          </c:yVal>
          <c:smooth val="1"/>
        </c:ser>
        <c:ser>
          <c:idx val="0"/>
          <c:order val="1"/>
          <c:tx>
            <c:v>Density</c:v>
          </c:tx>
          <c:spPr>
            <a:ln w="38100">
              <a:solidFill>
                <a:srgbClr val="0000FF"/>
              </a:solidFill>
              <a:prstDash val="solid"/>
            </a:ln>
          </c:spPr>
          <c:marker>
            <c:symbol val="none"/>
          </c:marker>
          <c:xVal>
            <c:numRef>
              <c:f>Between!$C$16:$C$56</c:f>
              <c:numCache>
                <c:formatCode>General</c:formatCode>
                <c:ptCount val="41"/>
                <c:pt idx="0">
                  <c:v>-4</c:v>
                </c:pt>
                <c:pt idx="1">
                  <c:v>-3.8</c:v>
                </c:pt>
                <c:pt idx="2">
                  <c:v>-3.5999999999999996</c:v>
                </c:pt>
                <c:pt idx="3">
                  <c:v>-3.3999999999999995</c:v>
                </c:pt>
                <c:pt idx="4">
                  <c:v>-3.1999999999999993</c:v>
                </c:pt>
                <c:pt idx="5">
                  <c:v>-2.9999999999999991</c:v>
                </c:pt>
                <c:pt idx="6">
                  <c:v>-2.7999999999999989</c:v>
                </c:pt>
                <c:pt idx="7">
                  <c:v>-2.5999999999999988</c:v>
                </c:pt>
                <c:pt idx="8">
                  <c:v>-2.3999999999999986</c:v>
                </c:pt>
                <c:pt idx="9">
                  <c:v>-2.1999999999999984</c:v>
                </c:pt>
                <c:pt idx="10">
                  <c:v>-1.9999999999999984</c:v>
                </c:pt>
                <c:pt idx="11">
                  <c:v>-1.7999999999999985</c:v>
                </c:pt>
                <c:pt idx="12">
                  <c:v>-1.5999999999999985</c:v>
                </c:pt>
                <c:pt idx="13">
                  <c:v>-1.3999999999999986</c:v>
                </c:pt>
                <c:pt idx="14">
                  <c:v>-1.1999999999999986</c:v>
                </c:pt>
                <c:pt idx="15">
                  <c:v>-0.99999999999999867</c:v>
                </c:pt>
                <c:pt idx="16">
                  <c:v>-0.79999999999999871</c:v>
                </c:pt>
                <c:pt idx="17">
                  <c:v>-0.59999999999999876</c:v>
                </c:pt>
                <c:pt idx="18">
                  <c:v>-0.39999999999999875</c:v>
                </c:pt>
                <c:pt idx="19">
                  <c:v>-0.19999999999999873</c:v>
                </c:pt>
                <c:pt idx="20">
                  <c:v>1.27675647831893E-15</c:v>
                </c:pt>
                <c:pt idx="21">
                  <c:v>0.20000000000000129</c:v>
                </c:pt>
                <c:pt idx="22">
                  <c:v>0.4000000000000013</c:v>
                </c:pt>
                <c:pt idx="23">
                  <c:v>0.60000000000000131</c:v>
                </c:pt>
                <c:pt idx="24">
                  <c:v>0.80000000000000138</c:v>
                </c:pt>
                <c:pt idx="25">
                  <c:v>1.0000000000000013</c:v>
                </c:pt>
                <c:pt idx="26">
                  <c:v>1.2000000000000013</c:v>
                </c:pt>
                <c:pt idx="27">
                  <c:v>1.4000000000000012</c:v>
                </c:pt>
                <c:pt idx="28">
                  <c:v>1.6000000000000012</c:v>
                </c:pt>
                <c:pt idx="29">
                  <c:v>1.8000000000000012</c:v>
                </c:pt>
                <c:pt idx="30">
                  <c:v>2.0000000000000013</c:v>
                </c:pt>
                <c:pt idx="31">
                  <c:v>2.2000000000000015</c:v>
                </c:pt>
                <c:pt idx="32">
                  <c:v>2.4000000000000017</c:v>
                </c:pt>
                <c:pt idx="33">
                  <c:v>2.6000000000000019</c:v>
                </c:pt>
                <c:pt idx="34">
                  <c:v>2.800000000000002</c:v>
                </c:pt>
                <c:pt idx="35">
                  <c:v>3.0000000000000022</c:v>
                </c:pt>
                <c:pt idx="36">
                  <c:v>3.2000000000000024</c:v>
                </c:pt>
                <c:pt idx="37">
                  <c:v>3.4000000000000026</c:v>
                </c:pt>
                <c:pt idx="38">
                  <c:v>3.6000000000000028</c:v>
                </c:pt>
                <c:pt idx="39">
                  <c:v>3.8000000000000029</c:v>
                </c:pt>
                <c:pt idx="40">
                  <c:v>4.0000000000000027</c:v>
                </c:pt>
              </c:numCache>
            </c:numRef>
          </c:xVal>
          <c:yVal>
            <c:numRef>
              <c:f>Between!$D$16:$D$56</c:f>
              <c:numCache>
                <c:formatCode>General</c:formatCode>
                <c:ptCount val="41"/>
                <c:pt idx="0">
                  <c:v>8.2247430013313949E-4</c:v>
                </c:pt>
                <c:pt idx="1">
                  <c:v>1.3095907391567757E-3</c:v>
                </c:pt>
                <c:pt idx="2">
                  <c:v>2.076983099711507E-3</c:v>
                </c:pt>
                <c:pt idx="3">
                  <c:v>3.2761226464425469E-3</c:v>
                </c:pt>
                <c:pt idx="4">
                  <c:v>5.1308560784476256E-3</c:v>
                </c:pt>
                <c:pt idx="5">
                  <c:v>7.9637866461806737E-3</c:v>
                </c:pt>
                <c:pt idx="6">
                  <c:v>1.2225641868022583E-2</c:v>
                </c:pt>
                <c:pt idx="7">
                  <c:v>1.8522280164803184E-2</c:v>
                </c:pt>
                <c:pt idx="8">
                  <c:v>2.7629121628762472E-2</c:v>
                </c:pt>
                <c:pt idx="9">
                  <c:v>4.0476866433134355E-2</c:v>
                </c:pt>
                <c:pt idx="10">
                  <c:v>5.8087215247357118E-2</c:v>
                </c:pt>
                <c:pt idx="11">
                  <c:v>8.1436536616818475E-2</c:v>
                </c:pt>
                <c:pt idx="12">
                  <c:v>0.11123413802230539</c:v>
                </c:pt>
                <c:pt idx="13">
                  <c:v>0.14762471385403836</c:v>
                </c:pt>
                <c:pt idx="14">
                  <c:v>0.18986214967139084</c:v>
                </c:pt>
                <c:pt idx="15">
                  <c:v>0.23604564912670131</c:v>
                </c:pt>
                <c:pt idx="16">
                  <c:v>0.28303935016011483</c:v>
                </c:pt>
                <c:pt idx="17">
                  <c:v>0.32668708895620496</c:v>
                </c:pt>
                <c:pt idx="18">
                  <c:v>0.36236650966936168</c:v>
                </c:pt>
                <c:pt idx="19">
                  <c:v>0.3858091860741194</c:v>
                </c:pt>
                <c:pt idx="20">
                  <c:v>0.39398858571143264</c:v>
                </c:pt>
                <c:pt idx="21">
                  <c:v>0.38580918607411918</c:v>
                </c:pt>
                <c:pt idx="22">
                  <c:v>0.36236650966936124</c:v>
                </c:pt>
                <c:pt idx="23">
                  <c:v>0.32668708895620452</c:v>
                </c:pt>
                <c:pt idx="24">
                  <c:v>0.28303935016011422</c:v>
                </c:pt>
                <c:pt idx="25">
                  <c:v>0.23604564912670065</c:v>
                </c:pt>
                <c:pt idx="26">
                  <c:v>0.18986214967139028</c:v>
                </c:pt>
                <c:pt idx="27">
                  <c:v>0.14762471385403783</c:v>
                </c:pt>
                <c:pt idx="28">
                  <c:v>0.1112341380223049</c:v>
                </c:pt>
                <c:pt idx="29">
                  <c:v>8.1436536616818114E-2</c:v>
                </c:pt>
                <c:pt idx="30">
                  <c:v>5.8087215247356841E-2</c:v>
                </c:pt>
                <c:pt idx="31">
                  <c:v>4.0476866433134119E-2</c:v>
                </c:pt>
                <c:pt idx="32">
                  <c:v>2.7629121628762309E-2</c:v>
                </c:pt>
                <c:pt idx="33">
                  <c:v>1.8522280164803059E-2</c:v>
                </c:pt>
                <c:pt idx="34">
                  <c:v>1.2225641868022502E-2</c:v>
                </c:pt>
                <c:pt idx="35">
                  <c:v>7.9637866461806216E-3</c:v>
                </c:pt>
                <c:pt idx="36">
                  <c:v>5.1308560784475866E-3</c:v>
                </c:pt>
                <c:pt idx="37">
                  <c:v>3.2761226464425286E-3</c:v>
                </c:pt>
                <c:pt idx="38">
                  <c:v>2.076983099711497E-3</c:v>
                </c:pt>
                <c:pt idx="39">
                  <c:v>1.3095907391567694E-3</c:v>
                </c:pt>
                <c:pt idx="40">
                  <c:v>8.2247430013313407E-4</c:v>
                </c:pt>
              </c:numCache>
            </c:numRef>
          </c:yVal>
          <c:smooth val="1"/>
        </c:ser>
        <c:ser>
          <c:idx val="1"/>
          <c:order val="2"/>
          <c:tx>
            <c:v>board1</c:v>
          </c:tx>
          <c:spPr>
            <a:ln w="41275">
              <a:solidFill>
                <a:srgbClr val="FF0000"/>
              </a:solidFill>
            </a:ln>
          </c:spPr>
          <c:marker>
            <c:symbol val="none"/>
          </c:marker>
          <c:errBars>
            <c:errDir val="y"/>
            <c:errBarType val="minus"/>
            <c:errValType val="percentage"/>
            <c:noEndCap val="0"/>
            <c:val val="100"/>
            <c:spPr>
              <a:ln w="38100">
                <a:solidFill>
                  <a:srgbClr val="FF0000"/>
                </a:solidFill>
              </a:ln>
            </c:spPr>
          </c:errBars>
          <c:xVal>
            <c:numRef>
              <c:f>Between!$C$61</c:f>
              <c:numCache>
                <c:formatCode>General</c:formatCode>
                <c:ptCount val="1"/>
                <c:pt idx="0">
                  <c:v>-2.0859634472658648</c:v>
                </c:pt>
              </c:numCache>
            </c:numRef>
          </c:xVal>
          <c:yVal>
            <c:numRef>
              <c:f>Between!$D$61</c:f>
              <c:numCache>
                <c:formatCode>General</c:formatCode>
                <c:ptCount val="1"/>
                <c:pt idx="0">
                  <c:v>4.9868532450619167E-2</c:v>
                </c:pt>
              </c:numCache>
            </c:numRef>
          </c:yVal>
          <c:smooth val="1"/>
        </c:ser>
        <c:ser>
          <c:idx val="3"/>
          <c:order val="3"/>
          <c:tx>
            <c:v>board2</c:v>
          </c:tx>
          <c:marker>
            <c:symbol val="none"/>
          </c:marker>
          <c:errBars>
            <c:errDir val="y"/>
            <c:errBarType val="minus"/>
            <c:errValType val="percentage"/>
            <c:noEndCap val="0"/>
            <c:val val="100"/>
            <c:spPr>
              <a:ln w="38100">
                <a:solidFill>
                  <a:srgbClr val="FF0000"/>
                </a:solidFill>
              </a:ln>
            </c:spPr>
          </c:errBars>
          <c:xVal>
            <c:numRef>
              <c:f>Between!$C$141</c:f>
              <c:numCache>
                <c:formatCode>General</c:formatCode>
                <c:ptCount val="1"/>
                <c:pt idx="0">
                  <c:v>2.0859634472658648</c:v>
                </c:pt>
              </c:numCache>
            </c:numRef>
          </c:xVal>
          <c:yVal>
            <c:numRef>
              <c:f>Between!$D$141</c:f>
              <c:numCache>
                <c:formatCode>General</c:formatCode>
                <c:ptCount val="1"/>
                <c:pt idx="0">
                  <c:v>4.9868532450619167E-2</c:v>
                </c:pt>
              </c:numCache>
            </c:numRef>
          </c:yVal>
          <c:smooth val="1"/>
        </c:ser>
        <c:ser>
          <c:idx val="4"/>
          <c:order val="4"/>
          <c:tx>
            <c:v>-a</c:v>
          </c:tx>
          <c:marker>
            <c:symbol val="none"/>
          </c:marker>
          <c:dLbls>
            <c:txPr>
              <a:bodyPr/>
              <a:lstStyle/>
              <a:p>
                <a:pPr>
                  <a:defRPr sz="1200"/>
                </a:pPr>
                <a:endParaRPr lang="en-US"/>
              </a:p>
            </c:txPr>
            <c:dLblPos val="l"/>
            <c:showLegendKey val="0"/>
            <c:showVal val="0"/>
            <c:showCatName val="0"/>
            <c:showSerName val="1"/>
            <c:showPercent val="0"/>
            <c:showBubbleSize val="0"/>
            <c:showLeaderLines val="0"/>
          </c:dLbls>
          <c:xVal>
            <c:numRef>
              <c:f>Between!$J$24</c:f>
              <c:numCache>
                <c:formatCode>General</c:formatCode>
                <c:ptCount val="1"/>
                <c:pt idx="0">
                  <c:v>-2.085</c:v>
                </c:pt>
              </c:numCache>
            </c:numRef>
          </c:xVal>
          <c:yVal>
            <c:numLit>
              <c:formatCode>General</c:formatCode>
              <c:ptCount val="1"/>
              <c:pt idx="0">
                <c:v>0.02</c:v>
              </c:pt>
            </c:numLit>
          </c:yVal>
          <c:smooth val="1"/>
        </c:ser>
        <c:ser>
          <c:idx val="5"/>
          <c:order val="5"/>
          <c:tx>
            <c:v>a</c:v>
          </c:tx>
          <c:marker>
            <c:symbol val="none"/>
          </c:marker>
          <c:dLbls>
            <c:txPr>
              <a:bodyPr/>
              <a:lstStyle/>
              <a:p>
                <a:pPr>
                  <a:defRPr sz="1200"/>
                </a:pPr>
                <a:endParaRPr lang="en-US"/>
              </a:p>
            </c:txPr>
            <c:showLegendKey val="0"/>
            <c:showVal val="0"/>
            <c:showCatName val="0"/>
            <c:showSerName val="1"/>
            <c:showPercent val="0"/>
            <c:showBubbleSize val="0"/>
            <c:showLeaderLines val="0"/>
          </c:dLbls>
          <c:xVal>
            <c:numRef>
              <c:f>Between!$J$25</c:f>
              <c:numCache>
                <c:formatCode>General</c:formatCode>
                <c:ptCount val="1"/>
                <c:pt idx="0">
                  <c:v>2.085</c:v>
                </c:pt>
              </c:numCache>
            </c:numRef>
          </c:xVal>
          <c:yVal>
            <c:numLit>
              <c:formatCode>General</c:formatCode>
              <c:ptCount val="1"/>
              <c:pt idx="0">
                <c:v>0.02</c:v>
              </c:pt>
            </c:numLit>
          </c:yVal>
          <c:smooth val="1"/>
        </c:ser>
        <c:dLbls>
          <c:showLegendKey val="0"/>
          <c:showVal val="0"/>
          <c:showCatName val="0"/>
          <c:showSerName val="0"/>
          <c:showPercent val="0"/>
          <c:showBubbleSize val="0"/>
        </c:dLbls>
        <c:axId val="137477504"/>
        <c:axId val="137479680"/>
      </c:scatterChart>
      <c:valAx>
        <c:axId val="137477504"/>
        <c:scaling>
          <c:orientation val="minMax"/>
        </c:scaling>
        <c:delete val="0"/>
        <c:axPos val="b"/>
        <c:title>
          <c:tx>
            <c:rich>
              <a:bodyPr/>
              <a:lstStyle/>
              <a:p>
                <a:pPr>
                  <a:defRPr/>
                </a:pPr>
                <a:r>
                  <a:rPr lang="en-US"/>
                  <a:t>t</a:t>
                </a:r>
              </a:p>
            </c:rich>
          </c:tx>
          <c:layout/>
          <c:overlay val="0"/>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Verdana"/>
                <a:ea typeface="Verdana"/>
                <a:cs typeface="Verdana"/>
              </a:defRPr>
            </a:pPr>
            <a:endParaRPr lang="en-US"/>
          </a:p>
        </c:txPr>
        <c:crossAx val="137479680"/>
        <c:crosses val="autoZero"/>
        <c:crossBetween val="midCat"/>
      </c:valAx>
      <c:valAx>
        <c:axId val="137479680"/>
        <c:scaling>
          <c:orientation val="minMax"/>
        </c:scaling>
        <c:delete val="1"/>
        <c:axPos val="l"/>
        <c:numFmt formatCode="General" sourceLinked="1"/>
        <c:majorTickMark val="none"/>
        <c:minorTickMark val="none"/>
        <c:tickLblPos val="none"/>
        <c:crossAx val="137477504"/>
        <c:crosses val="autoZero"/>
        <c:crossBetween val="midCat"/>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Verdana"/>
          <a:ea typeface="Verdana"/>
          <a:cs typeface="Verdana"/>
        </a:defRPr>
      </a:pPr>
      <a:endParaRPr lang="en-US"/>
    </a:p>
  </c:txPr>
  <c:printSettings>
    <c:headerFooter/>
    <c:pageMargins b="0.75" l="0.7" r="0.7" t="0.75" header="0.3" footer="0.3"/>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aseline="0"/>
            </a:pPr>
            <a:r>
              <a:rPr lang="en-US" sz="1800" baseline="0"/>
              <a:t>Student-t Probability Distribution</a:t>
            </a:r>
          </a:p>
        </c:rich>
      </c:tx>
      <c:layout>
        <c:manualLayout>
          <c:xMode val="edge"/>
          <c:yMode val="edge"/>
          <c:x val="0.30051121133442821"/>
          <c:y val="7.1314887336096908E-2"/>
        </c:manualLayout>
      </c:layout>
      <c:overlay val="1"/>
    </c:title>
    <c:autoTitleDeleted val="0"/>
    <c:plotArea>
      <c:layout>
        <c:manualLayout>
          <c:layoutTarget val="inner"/>
          <c:xMode val="edge"/>
          <c:yMode val="edge"/>
          <c:x val="0.16027186195960319"/>
          <c:y val="0.3026239877464123"/>
          <c:w val="0.76927286838116637"/>
          <c:h val="0.51532716201336926"/>
        </c:manualLayout>
      </c:layout>
      <c:scatterChart>
        <c:scatterStyle val="smoothMarker"/>
        <c:varyColors val="0"/>
        <c:ser>
          <c:idx val="2"/>
          <c:order val="0"/>
          <c:tx>
            <c:v>Area</c:v>
          </c:tx>
          <c:spPr>
            <a:ln w="38100">
              <a:solidFill>
                <a:srgbClr val="BBCCDD"/>
              </a:solidFill>
              <a:prstDash val="solid"/>
            </a:ln>
          </c:spPr>
          <c:marker>
            <c:symbol val="none"/>
          </c:marker>
          <c:errBars>
            <c:errDir val="y"/>
            <c:errBarType val="minus"/>
            <c:errValType val="percentage"/>
            <c:noEndCap val="0"/>
            <c:val val="100"/>
            <c:spPr>
              <a:ln w="50800">
                <a:solidFill>
                  <a:schemeClr val="tx2">
                    <a:lumMod val="20000"/>
                    <a:lumOff val="80000"/>
                  </a:schemeClr>
                </a:solidFill>
              </a:ln>
            </c:spPr>
          </c:errBars>
          <c:xVal>
            <c:numRef>
              <c:f>Between!$C$61:$C$141</c:f>
              <c:numCache>
                <c:formatCode>General</c:formatCode>
                <c:ptCount val="81"/>
                <c:pt idx="0">
                  <c:v>-2.0859634472658648</c:v>
                </c:pt>
                <c:pt idx="1">
                  <c:v>-2.0338143610842181</c:v>
                </c:pt>
                <c:pt idx="2">
                  <c:v>-1.9816652749025714</c:v>
                </c:pt>
                <c:pt idx="3">
                  <c:v>-1.9295161887209247</c:v>
                </c:pt>
                <c:pt idx="4">
                  <c:v>-1.877367102539278</c:v>
                </c:pt>
                <c:pt idx="5">
                  <c:v>-1.8252180163576313</c:v>
                </c:pt>
                <c:pt idx="6">
                  <c:v>-1.7730689301759845</c:v>
                </c:pt>
                <c:pt idx="7">
                  <c:v>-1.7209198439943378</c:v>
                </c:pt>
                <c:pt idx="8">
                  <c:v>-1.6687707578126911</c:v>
                </c:pt>
                <c:pt idx="9">
                  <c:v>-1.6166216716310444</c:v>
                </c:pt>
                <c:pt idx="10">
                  <c:v>-1.5644725854493977</c:v>
                </c:pt>
                <c:pt idx="11">
                  <c:v>-1.512323499267751</c:v>
                </c:pt>
                <c:pt idx="12">
                  <c:v>-1.4601744130861043</c:v>
                </c:pt>
                <c:pt idx="13">
                  <c:v>-1.4080253269044576</c:v>
                </c:pt>
                <c:pt idx="14">
                  <c:v>-1.3558762407228109</c:v>
                </c:pt>
                <c:pt idx="15">
                  <c:v>-1.3037271545411642</c:v>
                </c:pt>
                <c:pt idx="16">
                  <c:v>-1.2515780683595175</c:v>
                </c:pt>
                <c:pt idx="17">
                  <c:v>-1.1994289821778708</c:v>
                </c:pt>
                <c:pt idx="18">
                  <c:v>-1.147279895996224</c:v>
                </c:pt>
                <c:pt idx="19">
                  <c:v>-1.0951308098145773</c:v>
                </c:pt>
                <c:pt idx="20">
                  <c:v>-1.0429817236329306</c:v>
                </c:pt>
                <c:pt idx="21">
                  <c:v>-0.99083263745128403</c:v>
                </c:pt>
                <c:pt idx="22">
                  <c:v>-0.93868355126963743</c:v>
                </c:pt>
                <c:pt idx="23">
                  <c:v>-0.88653446508799083</c:v>
                </c:pt>
                <c:pt idx="24">
                  <c:v>-0.83438537890634423</c:v>
                </c:pt>
                <c:pt idx="25">
                  <c:v>-0.78223629272469763</c:v>
                </c:pt>
                <c:pt idx="26">
                  <c:v>-0.73008720654305104</c:v>
                </c:pt>
                <c:pt idx="27">
                  <c:v>-0.67793812036140444</c:v>
                </c:pt>
                <c:pt idx="28">
                  <c:v>-0.62578903417975784</c:v>
                </c:pt>
                <c:pt idx="29">
                  <c:v>-0.57363994799811124</c:v>
                </c:pt>
                <c:pt idx="30">
                  <c:v>-0.52149086181646465</c:v>
                </c:pt>
                <c:pt idx="31">
                  <c:v>-0.46934177563481805</c:v>
                </c:pt>
                <c:pt idx="32">
                  <c:v>-0.41719268945317145</c:v>
                </c:pt>
                <c:pt idx="33">
                  <c:v>-0.36504360327152485</c:v>
                </c:pt>
                <c:pt idx="34">
                  <c:v>-0.31289451708987825</c:v>
                </c:pt>
                <c:pt idx="35">
                  <c:v>-0.26074543090823166</c:v>
                </c:pt>
                <c:pt idx="36">
                  <c:v>-0.20859634472658503</c:v>
                </c:pt>
                <c:pt idx="37">
                  <c:v>-0.15644725854493841</c:v>
                </c:pt>
                <c:pt idx="38">
                  <c:v>-0.10429817236329178</c:v>
                </c:pt>
                <c:pt idx="39">
                  <c:v>-5.2149086181645161E-2</c:v>
                </c:pt>
                <c:pt idx="40">
                  <c:v>1.457167719820518E-15</c:v>
                </c:pt>
                <c:pt idx="41">
                  <c:v>5.2149086181648076E-2</c:v>
                </c:pt>
                <c:pt idx="42">
                  <c:v>0.10429817236329469</c:v>
                </c:pt>
                <c:pt idx="43">
                  <c:v>0.15644725854494132</c:v>
                </c:pt>
                <c:pt idx="44">
                  <c:v>0.20859634472658795</c:v>
                </c:pt>
                <c:pt idx="45">
                  <c:v>0.26074543090823454</c:v>
                </c:pt>
                <c:pt idx="46">
                  <c:v>0.31289451708988114</c:v>
                </c:pt>
                <c:pt idx="47">
                  <c:v>0.36504360327152774</c:v>
                </c:pt>
                <c:pt idx="48">
                  <c:v>0.41719268945317434</c:v>
                </c:pt>
                <c:pt idx="49">
                  <c:v>0.46934177563482093</c:v>
                </c:pt>
                <c:pt idx="50">
                  <c:v>0.52149086181646753</c:v>
                </c:pt>
                <c:pt idx="51">
                  <c:v>0.57363994799811413</c:v>
                </c:pt>
                <c:pt idx="52">
                  <c:v>0.62578903417976073</c:v>
                </c:pt>
                <c:pt idx="53">
                  <c:v>0.67793812036140733</c:v>
                </c:pt>
                <c:pt idx="54">
                  <c:v>0.73008720654305392</c:v>
                </c:pt>
                <c:pt idx="55">
                  <c:v>0.78223629272470052</c:v>
                </c:pt>
                <c:pt idx="56">
                  <c:v>0.83438537890634712</c:v>
                </c:pt>
                <c:pt idx="57">
                  <c:v>0.88653446508799372</c:v>
                </c:pt>
                <c:pt idx="58">
                  <c:v>0.93868355126964031</c:v>
                </c:pt>
                <c:pt idx="59">
                  <c:v>0.99083263745128691</c:v>
                </c:pt>
                <c:pt idx="60">
                  <c:v>1.0429817236329335</c:v>
                </c:pt>
                <c:pt idx="61">
                  <c:v>1.0951308098145802</c:v>
                </c:pt>
                <c:pt idx="62">
                  <c:v>1.1472798959962269</c:v>
                </c:pt>
                <c:pt idx="63">
                  <c:v>1.1994289821778736</c:v>
                </c:pt>
                <c:pt idx="64">
                  <c:v>1.2515780683595203</c:v>
                </c:pt>
                <c:pt idx="65">
                  <c:v>1.3037271545411671</c:v>
                </c:pt>
                <c:pt idx="66">
                  <c:v>1.3558762407228138</c:v>
                </c:pt>
                <c:pt idx="67">
                  <c:v>1.4080253269044605</c:v>
                </c:pt>
                <c:pt idx="68">
                  <c:v>1.4601744130861072</c:v>
                </c:pt>
                <c:pt idx="69">
                  <c:v>1.5123234992677539</c:v>
                </c:pt>
                <c:pt idx="70">
                  <c:v>1.5644725854494006</c:v>
                </c:pt>
                <c:pt idx="71">
                  <c:v>1.6166216716310473</c:v>
                </c:pt>
                <c:pt idx="72">
                  <c:v>1.668770757812694</c:v>
                </c:pt>
                <c:pt idx="73">
                  <c:v>1.7209198439943407</c:v>
                </c:pt>
                <c:pt idx="74">
                  <c:v>1.7730689301759874</c:v>
                </c:pt>
                <c:pt idx="75">
                  <c:v>1.8252180163576341</c:v>
                </c:pt>
                <c:pt idx="76">
                  <c:v>1.8773671025392809</c:v>
                </c:pt>
                <c:pt idx="77">
                  <c:v>1.9295161887209276</c:v>
                </c:pt>
                <c:pt idx="78">
                  <c:v>1.9816652749025743</c:v>
                </c:pt>
                <c:pt idx="79">
                  <c:v>2.0338143610842208</c:v>
                </c:pt>
                <c:pt idx="80">
                  <c:v>2.0859634472658648</c:v>
                </c:pt>
              </c:numCache>
            </c:numRef>
          </c:xVal>
          <c:yVal>
            <c:numRef>
              <c:f>Between!$D$61:$D$141</c:f>
              <c:numCache>
                <c:formatCode>General</c:formatCode>
                <c:ptCount val="81"/>
                <c:pt idx="0">
                  <c:v>4.9868532450619167E-2</c:v>
                </c:pt>
                <c:pt idx="1">
                  <c:v>5.4731486031990316E-2</c:v>
                </c:pt>
                <c:pt idx="2">
                  <c:v>5.9975309202514489E-2</c:v>
                </c:pt>
                <c:pt idx="3">
                  <c:v>6.5616250743289667E-2</c:v>
                </c:pt>
                <c:pt idx="4">
                  <c:v>7.1669269126184765E-2</c:v>
                </c:pt>
                <c:pt idx="5">
                  <c:v>7.8147688010664212E-2</c:v>
                </c:pt>
                <c:pt idx="6">
                  <c:v>8.5062828383030142E-2</c:v>
                </c:pt>
                <c:pt idx="7">
                  <c:v>9.2423620934762307E-2</c:v>
                </c:pt>
                <c:pt idx="8">
                  <c:v>0.10023620330190731</c:v>
                </c:pt>
                <c:pt idx="9">
                  <c:v>0.10850350785182183</c:v>
                </c:pt>
                <c:pt idx="10">
                  <c:v>0.11722484677881184</c:v>
                </c:pt>
                <c:pt idx="11">
                  <c:v>0.12639550232268815</c:v>
                </c:pt>
                <c:pt idx="12">
                  <c:v>0.13600633091530187</c:v>
                </c:pt>
                <c:pt idx="13">
                  <c:v>0.14604339094682439</c:v>
                </c:pt>
                <c:pt idx="14">
                  <c:v>0.15648760457985314</c:v>
                </c:pt>
                <c:pt idx="15">
                  <c:v>0.16731446457771812</c:v>
                </c:pt>
                <c:pt idx="16">
                  <c:v>0.17849379740618748</c:v>
                </c:pt>
                <c:pt idx="17">
                  <c:v>0.1899895938700685</c:v>
                </c:pt>
                <c:pt idx="18">
                  <c:v>0.20175991821766309</c:v>
                </c:pt>
                <c:pt idx="19">
                  <c:v>0.21375690595366922</c:v>
                </c:pt>
                <c:pt idx="20">
                  <c:v>0.225926859521804</c:v>
                </c:pt>
                <c:pt idx="21">
                  <c:v>0.2382104495413844</c:v>
                </c:pt>
                <c:pt idx="22">
                  <c:v>0.25054302741110318</c:v>
                </c:pt>
                <c:pt idx="23">
                  <c:v>0.26285505284833582</c:v>
                </c:pt>
                <c:pt idx="24">
                  <c:v>0.27507263735102461</c:v>
                </c:pt>
                <c:pt idx="25">
                  <c:v>0.28711820170686542</c:v>
                </c:pt>
                <c:pt idx="26">
                  <c:v>0.29891124260392543</c:v>
                </c:pt>
                <c:pt idx="27">
                  <c:v>0.31036920020663872</c:v>
                </c:pt>
                <c:pt idx="28">
                  <c:v>0.32140841535358428</c:v>
                </c:pt>
                <c:pt idx="29">
                  <c:v>0.33194516192088547</c:v>
                </c:pt>
                <c:pt idx="30">
                  <c:v>0.34189673699570683</c:v>
                </c:pt>
                <c:pt idx="31">
                  <c:v>0.35118258893722426</c:v>
                </c:pt>
                <c:pt idx="32">
                  <c:v>0.35972546128212796</c:v>
                </c:pt>
                <c:pt idx="33">
                  <c:v>0.36745252888235852</c:v>
                </c:pt>
                <c:pt idx="34">
                  <c:v>0.37429650173275703</c:v>
                </c:pt>
                <c:pt idx="35">
                  <c:v>0.3801966717229126</c:v>
                </c:pt>
                <c:pt idx="36">
                  <c:v>0.38509987807268475</c:v>
                </c:pt>
                <c:pt idx="37">
                  <c:v>0.3889613684978715</c:v>
                </c:pt>
                <c:pt idx="38">
                  <c:v>0.39174553518388233</c:v>
                </c:pt>
                <c:pt idx="39">
                  <c:v>0.39342650737250412</c:v>
                </c:pt>
                <c:pt idx="40">
                  <c:v>0.39398858571143264</c:v>
                </c:pt>
                <c:pt idx="41">
                  <c:v>0.39342650737250406</c:v>
                </c:pt>
                <c:pt idx="42">
                  <c:v>0.39174553518388222</c:v>
                </c:pt>
                <c:pt idx="43">
                  <c:v>0.38896136849787133</c:v>
                </c:pt>
                <c:pt idx="44">
                  <c:v>0.38509987807268453</c:v>
                </c:pt>
                <c:pt idx="45">
                  <c:v>0.38019667172291233</c:v>
                </c:pt>
                <c:pt idx="46">
                  <c:v>0.37429650173275664</c:v>
                </c:pt>
                <c:pt idx="47">
                  <c:v>0.36745252888235819</c:v>
                </c:pt>
                <c:pt idx="48">
                  <c:v>0.35972546128212751</c:v>
                </c:pt>
                <c:pt idx="49">
                  <c:v>0.35118258893722382</c:v>
                </c:pt>
                <c:pt idx="50">
                  <c:v>0.34189673699570616</c:v>
                </c:pt>
                <c:pt idx="51">
                  <c:v>0.33194516192088497</c:v>
                </c:pt>
                <c:pt idx="52">
                  <c:v>0.32140841535358367</c:v>
                </c:pt>
                <c:pt idx="53">
                  <c:v>0.31036920020663811</c:v>
                </c:pt>
                <c:pt idx="54">
                  <c:v>0.29891124260392471</c:v>
                </c:pt>
                <c:pt idx="55">
                  <c:v>0.28711820170686481</c:v>
                </c:pt>
                <c:pt idx="56">
                  <c:v>0.27507263735102394</c:v>
                </c:pt>
                <c:pt idx="57">
                  <c:v>0.2628550528483351</c:v>
                </c:pt>
                <c:pt idx="58">
                  <c:v>0.25054302741110246</c:v>
                </c:pt>
                <c:pt idx="59">
                  <c:v>0.23821044954138373</c:v>
                </c:pt>
                <c:pt idx="60">
                  <c:v>0.2259268595218033</c:v>
                </c:pt>
                <c:pt idx="61">
                  <c:v>0.2137569059536685</c:v>
                </c:pt>
                <c:pt idx="62">
                  <c:v>0.2017599182176624</c:v>
                </c:pt>
                <c:pt idx="63">
                  <c:v>0.18998959387006792</c:v>
                </c:pt>
                <c:pt idx="64">
                  <c:v>0.17849379740618682</c:v>
                </c:pt>
                <c:pt idx="65">
                  <c:v>0.16731446457771751</c:v>
                </c:pt>
                <c:pt idx="66">
                  <c:v>0.1564876045798525</c:v>
                </c:pt>
                <c:pt idx="67">
                  <c:v>0.14604339094682381</c:v>
                </c:pt>
                <c:pt idx="68">
                  <c:v>0.13600633091530129</c:v>
                </c:pt>
                <c:pt idx="69">
                  <c:v>0.12639550232268762</c:v>
                </c:pt>
                <c:pt idx="70">
                  <c:v>0.11722484677881133</c:v>
                </c:pt>
                <c:pt idx="71">
                  <c:v>0.10850350785182135</c:v>
                </c:pt>
                <c:pt idx="72">
                  <c:v>0.10023620330190687</c:v>
                </c:pt>
                <c:pt idx="73">
                  <c:v>9.2423620934761863E-2</c:v>
                </c:pt>
                <c:pt idx="74">
                  <c:v>8.506282838302974E-2</c:v>
                </c:pt>
                <c:pt idx="75">
                  <c:v>7.8147688010663824E-2</c:v>
                </c:pt>
                <c:pt idx="76">
                  <c:v>7.1669269126184446E-2</c:v>
                </c:pt>
                <c:pt idx="77">
                  <c:v>6.5616250743289348E-2</c:v>
                </c:pt>
                <c:pt idx="78">
                  <c:v>5.9975309202514183E-2</c:v>
                </c:pt>
                <c:pt idx="79">
                  <c:v>5.4731486031990038E-2</c:v>
                </c:pt>
                <c:pt idx="80">
                  <c:v>4.9868532450619167E-2</c:v>
                </c:pt>
              </c:numCache>
            </c:numRef>
          </c:yVal>
          <c:smooth val="1"/>
        </c:ser>
        <c:ser>
          <c:idx val="0"/>
          <c:order val="1"/>
          <c:tx>
            <c:v>Density</c:v>
          </c:tx>
          <c:spPr>
            <a:ln w="38100">
              <a:solidFill>
                <a:srgbClr val="0000FF"/>
              </a:solidFill>
              <a:prstDash val="solid"/>
            </a:ln>
          </c:spPr>
          <c:marker>
            <c:symbol val="none"/>
          </c:marker>
          <c:xVal>
            <c:numRef>
              <c:f>Between!$C$16:$C$56</c:f>
              <c:numCache>
                <c:formatCode>General</c:formatCode>
                <c:ptCount val="41"/>
                <c:pt idx="0">
                  <c:v>-4</c:v>
                </c:pt>
                <c:pt idx="1">
                  <c:v>-3.8</c:v>
                </c:pt>
                <c:pt idx="2">
                  <c:v>-3.5999999999999996</c:v>
                </c:pt>
                <c:pt idx="3">
                  <c:v>-3.3999999999999995</c:v>
                </c:pt>
                <c:pt idx="4">
                  <c:v>-3.1999999999999993</c:v>
                </c:pt>
                <c:pt idx="5">
                  <c:v>-2.9999999999999991</c:v>
                </c:pt>
                <c:pt idx="6">
                  <c:v>-2.7999999999999989</c:v>
                </c:pt>
                <c:pt idx="7">
                  <c:v>-2.5999999999999988</c:v>
                </c:pt>
                <c:pt idx="8">
                  <c:v>-2.3999999999999986</c:v>
                </c:pt>
                <c:pt idx="9">
                  <c:v>-2.1999999999999984</c:v>
                </c:pt>
                <c:pt idx="10">
                  <c:v>-1.9999999999999984</c:v>
                </c:pt>
                <c:pt idx="11">
                  <c:v>-1.7999999999999985</c:v>
                </c:pt>
                <c:pt idx="12">
                  <c:v>-1.5999999999999985</c:v>
                </c:pt>
                <c:pt idx="13">
                  <c:v>-1.3999999999999986</c:v>
                </c:pt>
                <c:pt idx="14">
                  <c:v>-1.1999999999999986</c:v>
                </c:pt>
                <c:pt idx="15">
                  <c:v>-0.99999999999999867</c:v>
                </c:pt>
                <c:pt idx="16">
                  <c:v>-0.79999999999999871</c:v>
                </c:pt>
                <c:pt idx="17">
                  <c:v>-0.59999999999999876</c:v>
                </c:pt>
                <c:pt idx="18">
                  <c:v>-0.39999999999999875</c:v>
                </c:pt>
                <c:pt idx="19">
                  <c:v>-0.19999999999999873</c:v>
                </c:pt>
                <c:pt idx="20">
                  <c:v>1.27675647831893E-15</c:v>
                </c:pt>
                <c:pt idx="21">
                  <c:v>0.20000000000000129</c:v>
                </c:pt>
                <c:pt idx="22">
                  <c:v>0.4000000000000013</c:v>
                </c:pt>
                <c:pt idx="23">
                  <c:v>0.60000000000000131</c:v>
                </c:pt>
                <c:pt idx="24">
                  <c:v>0.80000000000000138</c:v>
                </c:pt>
                <c:pt idx="25">
                  <c:v>1.0000000000000013</c:v>
                </c:pt>
                <c:pt idx="26">
                  <c:v>1.2000000000000013</c:v>
                </c:pt>
                <c:pt idx="27">
                  <c:v>1.4000000000000012</c:v>
                </c:pt>
                <c:pt idx="28">
                  <c:v>1.6000000000000012</c:v>
                </c:pt>
                <c:pt idx="29">
                  <c:v>1.8000000000000012</c:v>
                </c:pt>
                <c:pt idx="30">
                  <c:v>2.0000000000000013</c:v>
                </c:pt>
                <c:pt idx="31">
                  <c:v>2.2000000000000015</c:v>
                </c:pt>
                <c:pt idx="32">
                  <c:v>2.4000000000000017</c:v>
                </c:pt>
                <c:pt idx="33">
                  <c:v>2.6000000000000019</c:v>
                </c:pt>
                <c:pt idx="34">
                  <c:v>2.800000000000002</c:v>
                </c:pt>
                <c:pt idx="35">
                  <c:v>3.0000000000000022</c:v>
                </c:pt>
                <c:pt idx="36">
                  <c:v>3.2000000000000024</c:v>
                </c:pt>
                <c:pt idx="37">
                  <c:v>3.4000000000000026</c:v>
                </c:pt>
                <c:pt idx="38">
                  <c:v>3.6000000000000028</c:v>
                </c:pt>
                <c:pt idx="39">
                  <c:v>3.8000000000000029</c:v>
                </c:pt>
                <c:pt idx="40">
                  <c:v>4.0000000000000027</c:v>
                </c:pt>
              </c:numCache>
            </c:numRef>
          </c:xVal>
          <c:yVal>
            <c:numRef>
              <c:f>Between!$D$16:$D$56</c:f>
              <c:numCache>
                <c:formatCode>General</c:formatCode>
                <c:ptCount val="41"/>
                <c:pt idx="0">
                  <c:v>8.2247430013313949E-4</c:v>
                </c:pt>
                <c:pt idx="1">
                  <c:v>1.3095907391567757E-3</c:v>
                </c:pt>
                <c:pt idx="2">
                  <c:v>2.076983099711507E-3</c:v>
                </c:pt>
                <c:pt idx="3">
                  <c:v>3.2761226464425469E-3</c:v>
                </c:pt>
                <c:pt idx="4">
                  <c:v>5.1308560784476256E-3</c:v>
                </c:pt>
                <c:pt idx="5">
                  <c:v>7.9637866461806737E-3</c:v>
                </c:pt>
                <c:pt idx="6">
                  <c:v>1.2225641868022583E-2</c:v>
                </c:pt>
                <c:pt idx="7">
                  <c:v>1.8522280164803184E-2</c:v>
                </c:pt>
                <c:pt idx="8">
                  <c:v>2.7629121628762472E-2</c:v>
                </c:pt>
                <c:pt idx="9">
                  <c:v>4.0476866433134355E-2</c:v>
                </c:pt>
                <c:pt idx="10">
                  <c:v>5.8087215247357118E-2</c:v>
                </c:pt>
                <c:pt idx="11">
                  <c:v>8.1436536616818475E-2</c:v>
                </c:pt>
                <c:pt idx="12">
                  <c:v>0.11123413802230539</c:v>
                </c:pt>
                <c:pt idx="13">
                  <c:v>0.14762471385403836</c:v>
                </c:pt>
                <c:pt idx="14">
                  <c:v>0.18986214967139084</c:v>
                </c:pt>
                <c:pt idx="15">
                  <c:v>0.23604564912670131</c:v>
                </c:pt>
                <c:pt idx="16">
                  <c:v>0.28303935016011483</c:v>
                </c:pt>
                <c:pt idx="17">
                  <c:v>0.32668708895620496</c:v>
                </c:pt>
                <c:pt idx="18">
                  <c:v>0.36236650966936168</c:v>
                </c:pt>
                <c:pt idx="19">
                  <c:v>0.3858091860741194</c:v>
                </c:pt>
                <c:pt idx="20">
                  <c:v>0.39398858571143264</c:v>
                </c:pt>
                <c:pt idx="21">
                  <c:v>0.38580918607411918</c:v>
                </c:pt>
                <c:pt idx="22">
                  <c:v>0.36236650966936124</c:v>
                </c:pt>
                <c:pt idx="23">
                  <c:v>0.32668708895620452</c:v>
                </c:pt>
                <c:pt idx="24">
                  <c:v>0.28303935016011422</c:v>
                </c:pt>
                <c:pt idx="25">
                  <c:v>0.23604564912670065</c:v>
                </c:pt>
                <c:pt idx="26">
                  <c:v>0.18986214967139028</c:v>
                </c:pt>
                <c:pt idx="27">
                  <c:v>0.14762471385403783</c:v>
                </c:pt>
                <c:pt idx="28">
                  <c:v>0.1112341380223049</c:v>
                </c:pt>
                <c:pt idx="29">
                  <c:v>8.1436536616818114E-2</c:v>
                </c:pt>
                <c:pt idx="30">
                  <c:v>5.8087215247356841E-2</c:v>
                </c:pt>
                <c:pt idx="31">
                  <c:v>4.0476866433134119E-2</c:v>
                </c:pt>
                <c:pt idx="32">
                  <c:v>2.7629121628762309E-2</c:v>
                </c:pt>
                <c:pt idx="33">
                  <c:v>1.8522280164803059E-2</c:v>
                </c:pt>
                <c:pt idx="34">
                  <c:v>1.2225641868022502E-2</c:v>
                </c:pt>
                <c:pt idx="35">
                  <c:v>7.9637866461806216E-3</c:v>
                </c:pt>
                <c:pt idx="36">
                  <c:v>5.1308560784475866E-3</c:v>
                </c:pt>
                <c:pt idx="37">
                  <c:v>3.2761226464425286E-3</c:v>
                </c:pt>
                <c:pt idx="38">
                  <c:v>2.076983099711497E-3</c:v>
                </c:pt>
                <c:pt idx="39">
                  <c:v>1.3095907391567694E-3</c:v>
                </c:pt>
                <c:pt idx="40">
                  <c:v>8.2247430013313407E-4</c:v>
                </c:pt>
              </c:numCache>
            </c:numRef>
          </c:yVal>
          <c:smooth val="1"/>
        </c:ser>
        <c:ser>
          <c:idx val="1"/>
          <c:order val="2"/>
          <c:tx>
            <c:v>board1</c:v>
          </c:tx>
          <c:spPr>
            <a:ln w="41275">
              <a:solidFill>
                <a:srgbClr val="FF0000"/>
              </a:solidFill>
            </a:ln>
          </c:spPr>
          <c:marker>
            <c:symbol val="none"/>
          </c:marker>
          <c:errBars>
            <c:errDir val="y"/>
            <c:errBarType val="minus"/>
            <c:errValType val="percentage"/>
            <c:noEndCap val="0"/>
            <c:val val="100"/>
            <c:spPr>
              <a:ln w="38100">
                <a:solidFill>
                  <a:srgbClr val="FF0000"/>
                </a:solidFill>
              </a:ln>
            </c:spPr>
          </c:errBars>
          <c:xVal>
            <c:numRef>
              <c:f>Between!$C$61</c:f>
              <c:numCache>
                <c:formatCode>General</c:formatCode>
                <c:ptCount val="1"/>
                <c:pt idx="0">
                  <c:v>-2.0859634472658648</c:v>
                </c:pt>
              </c:numCache>
            </c:numRef>
          </c:xVal>
          <c:yVal>
            <c:numRef>
              <c:f>Between!$D$61</c:f>
              <c:numCache>
                <c:formatCode>General</c:formatCode>
                <c:ptCount val="1"/>
                <c:pt idx="0">
                  <c:v>4.9868532450619167E-2</c:v>
                </c:pt>
              </c:numCache>
            </c:numRef>
          </c:yVal>
          <c:smooth val="1"/>
        </c:ser>
        <c:ser>
          <c:idx val="3"/>
          <c:order val="3"/>
          <c:tx>
            <c:v>board2</c:v>
          </c:tx>
          <c:marker>
            <c:symbol val="none"/>
          </c:marker>
          <c:errBars>
            <c:errDir val="y"/>
            <c:errBarType val="minus"/>
            <c:errValType val="percentage"/>
            <c:noEndCap val="0"/>
            <c:val val="100"/>
            <c:spPr>
              <a:ln w="38100">
                <a:solidFill>
                  <a:srgbClr val="FF0000"/>
                </a:solidFill>
              </a:ln>
            </c:spPr>
          </c:errBars>
          <c:xVal>
            <c:numRef>
              <c:f>Between!$C$141</c:f>
              <c:numCache>
                <c:formatCode>General</c:formatCode>
                <c:ptCount val="1"/>
                <c:pt idx="0">
                  <c:v>2.0859634472658648</c:v>
                </c:pt>
              </c:numCache>
            </c:numRef>
          </c:xVal>
          <c:yVal>
            <c:numRef>
              <c:f>Between!$D$141</c:f>
              <c:numCache>
                <c:formatCode>General</c:formatCode>
                <c:ptCount val="1"/>
                <c:pt idx="0">
                  <c:v>4.9868532450619167E-2</c:v>
                </c:pt>
              </c:numCache>
            </c:numRef>
          </c:yVal>
          <c:smooth val="1"/>
        </c:ser>
        <c:ser>
          <c:idx val="4"/>
          <c:order val="4"/>
          <c:tx>
            <c:v>-a</c:v>
          </c:tx>
          <c:marker>
            <c:symbol val="none"/>
          </c:marker>
          <c:dLbls>
            <c:txPr>
              <a:bodyPr/>
              <a:lstStyle/>
              <a:p>
                <a:pPr>
                  <a:defRPr sz="1600"/>
                </a:pPr>
                <a:endParaRPr lang="en-US"/>
              </a:p>
            </c:txPr>
            <c:dLblPos val="l"/>
            <c:showLegendKey val="0"/>
            <c:showVal val="0"/>
            <c:showCatName val="0"/>
            <c:showSerName val="1"/>
            <c:showPercent val="0"/>
            <c:showBubbleSize val="0"/>
            <c:showLeaderLines val="0"/>
          </c:dLbls>
          <c:xVal>
            <c:numRef>
              <c:f>Between!$J$24</c:f>
              <c:numCache>
                <c:formatCode>General</c:formatCode>
                <c:ptCount val="1"/>
                <c:pt idx="0">
                  <c:v>-2.085</c:v>
                </c:pt>
              </c:numCache>
            </c:numRef>
          </c:xVal>
          <c:yVal>
            <c:numLit>
              <c:formatCode>General</c:formatCode>
              <c:ptCount val="1"/>
              <c:pt idx="0">
                <c:v>0.02</c:v>
              </c:pt>
            </c:numLit>
          </c:yVal>
          <c:smooth val="1"/>
        </c:ser>
        <c:ser>
          <c:idx val="5"/>
          <c:order val="5"/>
          <c:tx>
            <c:v>a</c:v>
          </c:tx>
          <c:marker>
            <c:symbol val="none"/>
          </c:marker>
          <c:dLbls>
            <c:txPr>
              <a:bodyPr/>
              <a:lstStyle/>
              <a:p>
                <a:pPr>
                  <a:defRPr sz="1600"/>
                </a:pPr>
                <a:endParaRPr lang="en-US"/>
              </a:p>
            </c:txPr>
            <c:showLegendKey val="0"/>
            <c:showVal val="0"/>
            <c:showCatName val="0"/>
            <c:showSerName val="1"/>
            <c:showPercent val="0"/>
            <c:showBubbleSize val="0"/>
            <c:showLeaderLines val="0"/>
          </c:dLbls>
          <c:xVal>
            <c:numRef>
              <c:f>Between!$J$25</c:f>
              <c:numCache>
                <c:formatCode>General</c:formatCode>
                <c:ptCount val="1"/>
                <c:pt idx="0">
                  <c:v>2.085</c:v>
                </c:pt>
              </c:numCache>
            </c:numRef>
          </c:xVal>
          <c:yVal>
            <c:numLit>
              <c:formatCode>General</c:formatCode>
              <c:ptCount val="1"/>
              <c:pt idx="0">
                <c:v>0.02</c:v>
              </c:pt>
            </c:numLit>
          </c:yVal>
          <c:smooth val="1"/>
        </c:ser>
        <c:dLbls>
          <c:showLegendKey val="0"/>
          <c:showVal val="0"/>
          <c:showCatName val="0"/>
          <c:showSerName val="0"/>
          <c:showPercent val="0"/>
          <c:showBubbleSize val="0"/>
        </c:dLbls>
        <c:axId val="142113792"/>
        <c:axId val="142115968"/>
      </c:scatterChart>
      <c:valAx>
        <c:axId val="142113792"/>
        <c:scaling>
          <c:orientation val="minMax"/>
        </c:scaling>
        <c:delete val="0"/>
        <c:axPos val="b"/>
        <c:title>
          <c:tx>
            <c:rich>
              <a:bodyPr/>
              <a:lstStyle/>
              <a:p>
                <a:pPr>
                  <a:defRPr sz="1600"/>
                </a:pPr>
                <a:r>
                  <a:rPr lang="en-US" sz="1600"/>
                  <a:t>t</a:t>
                </a:r>
              </a:p>
            </c:rich>
          </c:tx>
          <c:layout/>
          <c:overlay val="0"/>
        </c:title>
        <c:numFmt formatCode="General"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Verdana"/>
                <a:ea typeface="Verdana"/>
                <a:cs typeface="Verdana"/>
              </a:defRPr>
            </a:pPr>
            <a:endParaRPr lang="en-US"/>
          </a:p>
        </c:txPr>
        <c:crossAx val="142115968"/>
        <c:crosses val="autoZero"/>
        <c:crossBetween val="midCat"/>
      </c:valAx>
      <c:valAx>
        <c:axId val="142115968"/>
        <c:scaling>
          <c:orientation val="minMax"/>
        </c:scaling>
        <c:delete val="1"/>
        <c:axPos val="l"/>
        <c:numFmt formatCode="General" sourceLinked="1"/>
        <c:majorTickMark val="none"/>
        <c:minorTickMark val="none"/>
        <c:tickLblPos val="none"/>
        <c:crossAx val="142113792"/>
        <c:crosses val="autoZero"/>
        <c:crossBetween val="midCat"/>
      </c:valAx>
      <c:spPr>
        <a:noFill/>
        <a:ln w="28575">
          <a:noFill/>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Verdana"/>
          <a:ea typeface="Verdana"/>
          <a:cs typeface="Verdana"/>
        </a:defRPr>
      </a:pPr>
      <a:endParaRPr lang="en-US"/>
    </a:p>
  </c:txPr>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aseline="0"/>
            </a:pPr>
            <a:r>
              <a:rPr lang="en-US" sz="1200" baseline="0"/>
              <a:t>Student-t Probability Distribution</a:t>
            </a:r>
          </a:p>
        </c:rich>
      </c:tx>
      <c:layout>
        <c:manualLayout>
          <c:xMode val="edge"/>
          <c:yMode val="edge"/>
          <c:x val="0.24508376751413535"/>
          <c:y val="3.8749795102364627E-2"/>
        </c:manualLayout>
      </c:layout>
      <c:overlay val="1"/>
    </c:title>
    <c:autoTitleDeleted val="0"/>
    <c:plotArea>
      <c:layout>
        <c:manualLayout>
          <c:layoutTarget val="inner"/>
          <c:xMode val="edge"/>
          <c:yMode val="edge"/>
          <c:x val="0.11688103663658958"/>
          <c:y val="0.32374915874354543"/>
          <c:w val="0.75622064654853471"/>
          <c:h val="0.47159264517771249"/>
        </c:manualLayout>
      </c:layout>
      <c:scatterChart>
        <c:scatterStyle val="smoothMarker"/>
        <c:varyColors val="0"/>
        <c:ser>
          <c:idx val="2"/>
          <c:order val="0"/>
          <c:tx>
            <c:v>Area</c:v>
          </c:tx>
          <c:spPr>
            <a:ln w="38100">
              <a:solidFill>
                <a:srgbClr val="BBCCDD"/>
              </a:solidFill>
              <a:prstDash val="solid"/>
            </a:ln>
          </c:spPr>
          <c:marker>
            <c:symbol val="none"/>
          </c:marker>
          <c:errBars>
            <c:errDir val="y"/>
            <c:errBarType val="minus"/>
            <c:errValType val="percentage"/>
            <c:noEndCap val="0"/>
            <c:val val="100"/>
            <c:spPr>
              <a:ln w="50800">
                <a:solidFill>
                  <a:schemeClr val="tx2">
                    <a:lumMod val="20000"/>
                    <a:lumOff val="80000"/>
                  </a:schemeClr>
                </a:solidFill>
              </a:ln>
            </c:spPr>
          </c:errBars>
          <c:xVal>
            <c:numRef>
              <c:f>'Right-Tailed'!$C$61:$C$141</c:f>
              <c:numCache>
                <c:formatCode>General</c:formatCode>
                <c:ptCount val="81"/>
                <c:pt idx="0">
                  <c:v>1.3253407069850465</c:v>
                </c:pt>
                <c:pt idx="1">
                  <c:v>1.3587739481477334</c:v>
                </c:pt>
                <c:pt idx="2">
                  <c:v>1.3922071893104204</c:v>
                </c:pt>
                <c:pt idx="3">
                  <c:v>1.4256404304731074</c:v>
                </c:pt>
                <c:pt idx="4">
                  <c:v>1.4590736716357944</c:v>
                </c:pt>
                <c:pt idx="5">
                  <c:v>1.4925069127984814</c:v>
                </c:pt>
                <c:pt idx="6">
                  <c:v>1.5259401539611683</c:v>
                </c:pt>
                <c:pt idx="7">
                  <c:v>1.5593733951238553</c:v>
                </c:pt>
                <c:pt idx="8">
                  <c:v>1.5928066362865423</c:v>
                </c:pt>
                <c:pt idx="9">
                  <c:v>1.6262398774492293</c:v>
                </c:pt>
                <c:pt idx="10">
                  <c:v>1.6596731186119162</c:v>
                </c:pt>
                <c:pt idx="11">
                  <c:v>1.6931063597746032</c:v>
                </c:pt>
                <c:pt idx="12">
                  <c:v>1.7265396009372902</c:v>
                </c:pt>
                <c:pt idx="13">
                  <c:v>1.7599728420999772</c:v>
                </c:pt>
                <c:pt idx="14">
                  <c:v>1.7934060832626642</c:v>
                </c:pt>
                <c:pt idx="15">
                  <c:v>1.8268393244253511</c:v>
                </c:pt>
                <c:pt idx="16">
                  <c:v>1.8602725655880381</c:v>
                </c:pt>
                <c:pt idx="17">
                  <c:v>1.8937058067507251</c:v>
                </c:pt>
                <c:pt idx="18">
                  <c:v>1.9271390479134121</c:v>
                </c:pt>
                <c:pt idx="19">
                  <c:v>1.960572289076099</c:v>
                </c:pt>
                <c:pt idx="20">
                  <c:v>1.994005530238786</c:v>
                </c:pt>
                <c:pt idx="21">
                  <c:v>2.027438771401473</c:v>
                </c:pt>
                <c:pt idx="22">
                  <c:v>2.0608720125641597</c:v>
                </c:pt>
                <c:pt idx="23">
                  <c:v>2.0943052537268465</c:v>
                </c:pt>
                <c:pt idx="24">
                  <c:v>2.1277384948895333</c:v>
                </c:pt>
                <c:pt idx="25">
                  <c:v>2.16117173605222</c:v>
                </c:pt>
                <c:pt idx="26">
                  <c:v>2.1946049772149068</c:v>
                </c:pt>
                <c:pt idx="27">
                  <c:v>2.2280382183775935</c:v>
                </c:pt>
                <c:pt idx="28">
                  <c:v>2.2614714595402803</c:v>
                </c:pt>
                <c:pt idx="29">
                  <c:v>2.294904700702967</c:v>
                </c:pt>
                <c:pt idx="30">
                  <c:v>2.3283379418656538</c:v>
                </c:pt>
                <c:pt idx="31">
                  <c:v>2.3617711830283405</c:v>
                </c:pt>
                <c:pt idx="32">
                  <c:v>2.3952044241910273</c:v>
                </c:pt>
                <c:pt idx="33">
                  <c:v>2.4286376653537141</c:v>
                </c:pt>
                <c:pt idx="34">
                  <c:v>2.4620709065164008</c:v>
                </c:pt>
                <c:pt idx="35">
                  <c:v>2.4955041476790876</c:v>
                </c:pt>
                <c:pt idx="36">
                  <c:v>2.5289373888417743</c:v>
                </c:pt>
                <c:pt idx="37">
                  <c:v>2.5623706300044611</c:v>
                </c:pt>
                <c:pt idx="38">
                  <c:v>2.5958038711671478</c:v>
                </c:pt>
                <c:pt idx="39">
                  <c:v>2.6292371123298346</c:v>
                </c:pt>
                <c:pt idx="40">
                  <c:v>2.6626703534925213</c:v>
                </c:pt>
                <c:pt idx="41">
                  <c:v>2.6961035946552081</c:v>
                </c:pt>
                <c:pt idx="42">
                  <c:v>2.7295368358178949</c:v>
                </c:pt>
                <c:pt idx="43">
                  <c:v>2.7629700769805816</c:v>
                </c:pt>
                <c:pt idx="44">
                  <c:v>2.7964033181432684</c:v>
                </c:pt>
                <c:pt idx="45">
                  <c:v>2.8298365593059551</c:v>
                </c:pt>
                <c:pt idx="46">
                  <c:v>2.8632698004686419</c:v>
                </c:pt>
                <c:pt idx="47">
                  <c:v>2.8967030416313286</c:v>
                </c:pt>
                <c:pt idx="48">
                  <c:v>2.9301362827940154</c:v>
                </c:pt>
                <c:pt idx="49">
                  <c:v>2.9635695239567021</c:v>
                </c:pt>
                <c:pt idx="50">
                  <c:v>2.9970027651193889</c:v>
                </c:pt>
                <c:pt idx="51">
                  <c:v>3.0304360062820757</c:v>
                </c:pt>
                <c:pt idx="52">
                  <c:v>3.0638692474447624</c:v>
                </c:pt>
                <c:pt idx="53">
                  <c:v>3.0973024886074492</c:v>
                </c:pt>
                <c:pt idx="54">
                  <c:v>3.1307357297701359</c:v>
                </c:pt>
                <c:pt idx="55">
                  <c:v>3.1641689709328227</c:v>
                </c:pt>
                <c:pt idx="56">
                  <c:v>3.1976022120955094</c:v>
                </c:pt>
                <c:pt idx="57">
                  <c:v>3.2310354532581962</c:v>
                </c:pt>
                <c:pt idx="58">
                  <c:v>3.2644686944208829</c:v>
                </c:pt>
                <c:pt idx="59">
                  <c:v>3.2979019355835697</c:v>
                </c:pt>
                <c:pt idx="60">
                  <c:v>3.3313351767462565</c:v>
                </c:pt>
                <c:pt idx="61">
                  <c:v>3.3647684179089432</c:v>
                </c:pt>
                <c:pt idx="62">
                  <c:v>3.39820165907163</c:v>
                </c:pt>
                <c:pt idx="63">
                  <c:v>3.4316349002343167</c:v>
                </c:pt>
                <c:pt idx="64">
                  <c:v>3.4650681413970035</c:v>
                </c:pt>
                <c:pt idx="65">
                  <c:v>3.4985013825596902</c:v>
                </c:pt>
                <c:pt idx="66">
                  <c:v>3.531934623722377</c:v>
                </c:pt>
                <c:pt idx="67">
                  <c:v>3.5653678648850637</c:v>
                </c:pt>
                <c:pt idx="68">
                  <c:v>3.5988011060477505</c:v>
                </c:pt>
                <c:pt idx="69">
                  <c:v>3.6322343472104373</c:v>
                </c:pt>
                <c:pt idx="70">
                  <c:v>3.665667588373124</c:v>
                </c:pt>
                <c:pt idx="71">
                  <c:v>3.6991008295358108</c:v>
                </c:pt>
                <c:pt idx="72">
                  <c:v>3.7325340706984975</c:v>
                </c:pt>
                <c:pt idx="73">
                  <c:v>3.7659673118611843</c:v>
                </c:pt>
                <c:pt idx="74">
                  <c:v>3.799400553023871</c:v>
                </c:pt>
                <c:pt idx="75">
                  <c:v>3.8328337941865578</c:v>
                </c:pt>
                <c:pt idx="76">
                  <c:v>3.8662670353492445</c:v>
                </c:pt>
                <c:pt idx="77">
                  <c:v>3.8997002765119313</c:v>
                </c:pt>
                <c:pt idx="78">
                  <c:v>3.9331335176746181</c:v>
                </c:pt>
                <c:pt idx="79">
                  <c:v>3.9665667588373048</c:v>
                </c:pt>
                <c:pt idx="80">
                  <c:v>4</c:v>
                </c:pt>
              </c:numCache>
            </c:numRef>
          </c:xVal>
          <c:yVal>
            <c:numRef>
              <c:f>'Right-Tailed'!$D$61:$D$141</c:f>
              <c:numCache>
                <c:formatCode>General</c:formatCode>
                <c:ptCount val="81"/>
                <c:pt idx="0">
                  <c:v>0.15978486374565479</c:v>
                </c:pt>
                <c:pt idx="1">
                  <c:v>0.1532400615875063</c:v>
                </c:pt>
                <c:pt idx="2">
                  <c:v>0.14685838120439892</c:v>
                </c:pt>
                <c:pt idx="3">
                  <c:v>0.14064461249571508</c:v>
                </c:pt>
                <c:pt idx="4">
                  <c:v>0.13460264546748935</c:v>
                </c:pt>
                <c:pt idx="5">
                  <c:v>0.12873551538232658</c:v>
                </c:pt>
                <c:pt idx="6">
                  <c:v>0.12304545001590741</c:v>
                </c:pt>
                <c:pt idx="7">
                  <c:v>0.11753391843506808</c:v>
                </c:pt>
                <c:pt idx="8">
                  <c:v>0.1122016807524692</c:v>
                </c:pt>
                <c:pt idx="9">
                  <c:v>0.10704883835557012</c:v>
                </c:pt>
                <c:pt idx="10">
                  <c:v>0.10207488415206455</c:v>
                </c:pt>
                <c:pt idx="11">
                  <c:v>9.7278752419273459E-2</c:v>
                </c:pt>
                <c:pt idx="12">
                  <c:v>9.26588678904713E-2</c:v>
                </c:pt>
                <c:pt idx="13">
                  <c:v>8.8213193756075267E-2</c:v>
                </c:pt>
                <c:pt idx="14">
                  <c:v>8.3939278301479681E-2</c:v>
                </c:pt>
                <c:pt idx="15">
                  <c:v>7.9834299945580681E-2</c:v>
                </c:pt>
                <c:pt idx="16">
                  <c:v>7.5895110484317685E-2</c:v>
                </c:pt>
                <c:pt idx="17">
                  <c:v>7.2118276381531607E-2</c:v>
                </c:pt>
                <c:pt idx="18">
                  <c:v>6.8500117984882911E-2</c:v>
                </c:pt>
                <c:pt idx="19">
                  <c:v>6.5036746577301185E-2</c:v>
                </c:pt>
                <c:pt idx="20">
                  <c:v>6.1724099204364925E-2</c:v>
                </c:pt>
                <c:pt idx="21">
                  <c:v>5.8557971245080775E-2</c:v>
                </c:pt>
                <c:pt idx="22">
                  <c:v>5.5534046717753298E-2</c:v>
                </c:pt>
                <c:pt idx="23">
                  <c:v>5.2647926334057113E-2</c:v>
                </c:pt>
                <c:pt idx="24">
                  <c:v>4.9895153333126739E-2</c:v>
                </c:pt>
                <c:pt idx="25">
                  <c:v>4.7271237143572988E-2</c:v>
                </c:pt>
                <c:pt idx="26">
                  <c:v>4.4771674934963056E-2</c:v>
                </c:pt>
                <c:pt idx="27">
                  <c:v>4.2391971131604936E-2</c:v>
                </c:pt>
                <c:pt idx="28">
                  <c:v>4.0127654970632858E-2</c:v>
                </c:pt>
                <c:pt idx="29">
                  <c:v>3.7974296193561276E-2</c:v>
                </c:pt>
                <c:pt idx="30">
                  <c:v>3.592751896584339E-2</c:v>
                </c:pt>
                <c:pt idx="31">
                  <c:v>3.3983014122711264E-2</c:v>
                </c:pt>
                <c:pt idx="32">
                  <c:v>3.2136549841859645E-2</c:v>
                </c:pt>
                <c:pt idx="33">
                  <c:v>3.038398084453936E-2</c:v>
                </c:pt>
                <c:pt idx="34">
                  <c:v>2.8721256226504868E-2</c:v>
                </c:pt>
                <c:pt idx="35">
                  <c:v>2.7144426019173103E-2</c:v>
                </c:pt>
                <c:pt idx="36">
                  <c:v>2.5649646579439016E-2</c:v>
                </c:pt>
                <c:pt idx="37">
                  <c:v>2.4233184903992018E-2</c:v>
                </c:pt>
                <c:pt idx="38">
                  <c:v>2.2891421960811426E-2</c:v>
                </c:pt>
                <c:pt idx="39">
                  <c:v>2.1620855126901106E-2</c:v>
                </c:pt>
                <c:pt idx="40">
                  <c:v>2.0418099817353888E-2</c:v>
                </c:pt>
                <c:pt idx="41">
                  <c:v>1.9279890386608919E-2</c:v>
                </c:pt>
                <c:pt idx="42">
                  <c:v>1.820308037836103E-2</c:v>
                </c:pt>
                <c:pt idx="43">
                  <c:v>1.7184642196068797E-2</c:v>
                </c:pt>
                <c:pt idx="44">
                  <c:v>1.6221666261453684E-2</c:v>
                </c:pt>
                <c:pt idx="45">
                  <c:v>1.5311359723837049E-2</c:v>
                </c:pt>
                <c:pt idx="46">
                  <c:v>1.4451044778670069E-2</c:v>
                </c:pt>
                <c:pt idx="47">
                  <c:v>1.363815664921403E-2</c:v>
                </c:pt>
                <c:pt idx="48">
                  <c:v>1.2870241281053589E-2</c:v>
                </c:pt>
                <c:pt idx="49">
                  <c:v>1.2144952794999322E-2</c:v>
                </c:pt>
                <c:pt idx="50">
                  <c:v>1.1460050739979154E-2</c:v>
                </c:pt>
                <c:pt idx="51">
                  <c:v>1.0813397183743077E-2</c:v>
                </c:pt>
                <c:pt idx="52">
                  <c:v>1.0202953675625067E-2</c:v>
                </c:pt>
                <c:pt idx="53">
                  <c:v>9.626778112225301E-3</c:v>
                </c:pt>
                <c:pt idx="54">
                  <c:v>9.0830215336984901E-3</c:v>
                </c:pt>
                <c:pt idx="55">
                  <c:v>8.5699248753618468E-3</c:v>
                </c:pt>
                <c:pt idx="56">
                  <c:v>8.0858156965661239E-3</c:v>
                </c:pt>
                <c:pt idx="57">
                  <c:v>7.6291049062030374E-3</c:v>
                </c:pt>
                <c:pt idx="58">
                  <c:v>7.1982835018459231E-3</c:v>
                </c:pt>
                <c:pt idx="59">
                  <c:v>6.7919193373326813E-3</c:v>
                </c:pt>
                <c:pt idx="60">
                  <c:v>6.4086539315918083E-3</c:v>
                </c:pt>
                <c:pt idx="61">
                  <c:v>6.0471993296778567E-3</c:v>
                </c:pt>
                <c:pt idx="62">
                  <c:v>5.7063350253109546E-3</c:v>
                </c:pt>
                <c:pt idx="63">
                  <c:v>5.3849049526989686E-3</c:v>
                </c:pt>
                <c:pt idx="64">
                  <c:v>5.0818145540504154E-3</c:v>
                </c:pt>
                <c:pt idx="65">
                  <c:v>4.7960279279524462E-3</c:v>
                </c:pt>
                <c:pt idx="66">
                  <c:v>4.5265650626819523E-3</c:v>
                </c:pt>
                <c:pt idx="67">
                  <c:v>4.2724991575301156E-3</c:v>
                </c:pt>
                <c:pt idx="68">
                  <c:v>4.0329540343426729E-3</c:v>
                </c:pt>
                <c:pt idx="69">
                  <c:v>3.8071016407016166E-3</c:v>
                </c:pt>
                <c:pt idx="70">
                  <c:v>3.5941596454905755E-3</c:v>
                </c:pt>
                <c:pt idx="71">
                  <c:v>3.3933891269878969E-3</c:v>
                </c:pt>
                <c:pt idx="72">
                  <c:v>3.2040923531115257E-3</c:v>
                </c:pt>
                <c:pt idx="73">
                  <c:v>3.0256106529906778E-3</c:v>
                </c:pt>
                <c:pt idx="74">
                  <c:v>2.8573223786546695E-3</c:v>
                </c:pt>
                <c:pt idx="75">
                  <c:v>2.6986409553030866E-3</c:v>
                </c:pt>
                <c:pt idx="76">
                  <c:v>2.5490130183475541E-3</c:v>
                </c:pt>
                <c:pt idx="77">
                  <c:v>2.4079166351890615E-3</c:v>
                </c:pt>
                <c:pt idx="78">
                  <c:v>2.2748596095102922E-3</c:v>
                </c:pt>
                <c:pt idx="79">
                  <c:v>2.1493778657160176E-3</c:v>
                </c:pt>
                <c:pt idx="80">
                  <c:v>2.0310339110412167E-3</c:v>
                </c:pt>
              </c:numCache>
            </c:numRef>
          </c:yVal>
          <c:smooth val="1"/>
        </c:ser>
        <c:ser>
          <c:idx val="0"/>
          <c:order val="1"/>
          <c:tx>
            <c:v>Density</c:v>
          </c:tx>
          <c:spPr>
            <a:ln w="38100">
              <a:solidFill>
                <a:srgbClr val="0000FF"/>
              </a:solidFill>
              <a:prstDash val="solid"/>
            </a:ln>
          </c:spPr>
          <c:marker>
            <c:symbol val="none"/>
          </c:marker>
          <c:xVal>
            <c:numRef>
              <c:f>'Right-Tailed'!$C$16:$C$56</c:f>
              <c:numCache>
                <c:formatCode>General</c:formatCode>
                <c:ptCount val="41"/>
                <c:pt idx="0">
                  <c:v>-4</c:v>
                </c:pt>
                <c:pt idx="1">
                  <c:v>-3.8</c:v>
                </c:pt>
                <c:pt idx="2">
                  <c:v>-3.5999999999999996</c:v>
                </c:pt>
                <c:pt idx="3">
                  <c:v>-3.3999999999999995</c:v>
                </c:pt>
                <c:pt idx="4">
                  <c:v>-3.1999999999999993</c:v>
                </c:pt>
                <c:pt idx="5">
                  <c:v>-2.9999999999999991</c:v>
                </c:pt>
                <c:pt idx="6">
                  <c:v>-2.7999999999999989</c:v>
                </c:pt>
                <c:pt idx="7">
                  <c:v>-2.5999999999999988</c:v>
                </c:pt>
                <c:pt idx="8">
                  <c:v>-2.3999999999999986</c:v>
                </c:pt>
                <c:pt idx="9">
                  <c:v>-2.1999999999999984</c:v>
                </c:pt>
                <c:pt idx="10">
                  <c:v>-1.9999999999999984</c:v>
                </c:pt>
                <c:pt idx="11">
                  <c:v>-1.7999999999999985</c:v>
                </c:pt>
                <c:pt idx="12">
                  <c:v>-1.5999999999999985</c:v>
                </c:pt>
                <c:pt idx="13">
                  <c:v>-1.3999999999999986</c:v>
                </c:pt>
                <c:pt idx="14">
                  <c:v>-1.1999999999999986</c:v>
                </c:pt>
                <c:pt idx="15">
                  <c:v>-0.99999999999999867</c:v>
                </c:pt>
                <c:pt idx="16">
                  <c:v>-0.79999999999999871</c:v>
                </c:pt>
                <c:pt idx="17">
                  <c:v>-0.59999999999999876</c:v>
                </c:pt>
                <c:pt idx="18">
                  <c:v>-0.39999999999999875</c:v>
                </c:pt>
                <c:pt idx="19">
                  <c:v>-0.19999999999999873</c:v>
                </c:pt>
                <c:pt idx="20">
                  <c:v>1.27675647831893E-15</c:v>
                </c:pt>
                <c:pt idx="21">
                  <c:v>0.20000000000000129</c:v>
                </c:pt>
                <c:pt idx="22">
                  <c:v>0.4000000000000013</c:v>
                </c:pt>
                <c:pt idx="23">
                  <c:v>0.60000000000000131</c:v>
                </c:pt>
                <c:pt idx="24">
                  <c:v>0.80000000000000138</c:v>
                </c:pt>
                <c:pt idx="25">
                  <c:v>1.0000000000000013</c:v>
                </c:pt>
                <c:pt idx="26">
                  <c:v>1.2000000000000013</c:v>
                </c:pt>
                <c:pt idx="27">
                  <c:v>1.4000000000000012</c:v>
                </c:pt>
                <c:pt idx="28">
                  <c:v>1.6000000000000012</c:v>
                </c:pt>
                <c:pt idx="29">
                  <c:v>1.8000000000000012</c:v>
                </c:pt>
                <c:pt idx="30">
                  <c:v>2.0000000000000013</c:v>
                </c:pt>
                <c:pt idx="31">
                  <c:v>2.2000000000000015</c:v>
                </c:pt>
                <c:pt idx="32">
                  <c:v>2.4000000000000017</c:v>
                </c:pt>
                <c:pt idx="33">
                  <c:v>2.6000000000000019</c:v>
                </c:pt>
                <c:pt idx="34">
                  <c:v>2.800000000000002</c:v>
                </c:pt>
                <c:pt idx="35">
                  <c:v>3.0000000000000022</c:v>
                </c:pt>
                <c:pt idx="36">
                  <c:v>3.2000000000000024</c:v>
                </c:pt>
                <c:pt idx="37">
                  <c:v>3.4000000000000026</c:v>
                </c:pt>
                <c:pt idx="38">
                  <c:v>3.6000000000000028</c:v>
                </c:pt>
                <c:pt idx="39">
                  <c:v>3.8000000000000029</c:v>
                </c:pt>
                <c:pt idx="40">
                  <c:v>4.0000000000000027</c:v>
                </c:pt>
              </c:numCache>
            </c:numRef>
          </c:xVal>
          <c:yVal>
            <c:numRef>
              <c:f>'Right-Tailed'!$D$16:$D$56</c:f>
              <c:numCache>
                <c:formatCode>General</c:formatCode>
                <c:ptCount val="41"/>
                <c:pt idx="0">
                  <c:v>2.0310339110412167E-3</c:v>
                </c:pt>
                <c:pt idx="1">
                  <c:v>2.854394394609606E-3</c:v>
                </c:pt>
                <c:pt idx="2">
                  <c:v>4.0246232150294723E-3</c:v>
                </c:pt>
                <c:pt idx="3">
                  <c:v>5.6885611066299349E-3</c:v>
                </c:pt>
                <c:pt idx="4">
                  <c:v>8.0521673723421769E-3</c:v>
                </c:pt>
                <c:pt idx="5">
                  <c:v>1.1400549464542541E-2</c:v>
                </c:pt>
                <c:pt idx="6">
                  <c:v>1.6121257439422162E-2</c:v>
                </c:pt>
                <c:pt idx="7">
                  <c:v>2.2728119798465014E-2</c:v>
                </c:pt>
                <c:pt idx="8">
                  <c:v>3.1879493750030637E-2</c:v>
                </c:pt>
                <c:pt idx="9">
                  <c:v>4.4379676614245848E-2</c:v>
                </c:pt>
                <c:pt idx="10">
                  <c:v>6.1145766321218327E-2</c:v>
                </c:pt>
                <c:pt idx="11">
                  <c:v>8.3116389653879824E-2</c:v>
                </c:pt>
                <c:pt idx="12">
                  <c:v>0.11107787729698355</c:v>
                </c:pt>
                <c:pt idx="13">
                  <c:v>0.14539487566000639</c:v>
                </c:pt>
                <c:pt idx="14">
                  <c:v>0.18566389362670346</c:v>
                </c:pt>
                <c:pt idx="15">
                  <c:v>0.230361989229139</c:v>
                </c:pt>
                <c:pt idx="16">
                  <c:v>0.27662513233825675</c:v>
                </c:pt>
                <c:pt idx="17">
                  <c:v>0.32032581052912479</c:v>
                </c:pt>
                <c:pt idx="18">
                  <c:v>0.35657853369790427</c:v>
                </c:pt>
                <c:pt idx="19">
                  <c:v>0.38065818105444937</c:v>
                </c:pt>
                <c:pt idx="20">
                  <c:v>0.38910838396603115</c:v>
                </c:pt>
                <c:pt idx="21">
                  <c:v>0.38065818105444921</c:v>
                </c:pt>
                <c:pt idx="22">
                  <c:v>0.35657853369790382</c:v>
                </c:pt>
                <c:pt idx="23">
                  <c:v>0.32032581052912429</c:v>
                </c:pt>
                <c:pt idx="24">
                  <c:v>0.27662513233825614</c:v>
                </c:pt>
                <c:pt idx="25">
                  <c:v>0.23036198922913842</c:v>
                </c:pt>
                <c:pt idx="26">
                  <c:v>0.18566389362670294</c:v>
                </c:pt>
                <c:pt idx="27">
                  <c:v>0.14539487566000589</c:v>
                </c:pt>
                <c:pt idx="28">
                  <c:v>0.11107787729698318</c:v>
                </c:pt>
                <c:pt idx="29">
                  <c:v>8.3116389653879449E-2</c:v>
                </c:pt>
                <c:pt idx="30">
                  <c:v>6.1145766321218049E-2</c:v>
                </c:pt>
                <c:pt idx="31">
                  <c:v>4.4379676614245592E-2</c:v>
                </c:pt>
                <c:pt idx="32">
                  <c:v>3.1879493750030498E-2</c:v>
                </c:pt>
                <c:pt idx="33">
                  <c:v>2.2728119798464893E-2</c:v>
                </c:pt>
                <c:pt idx="34">
                  <c:v>1.6121257439422072E-2</c:v>
                </c:pt>
                <c:pt idx="35">
                  <c:v>1.1400549464542485E-2</c:v>
                </c:pt>
                <c:pt idx="36">
                  <c:v>8.0521673723421248E-3</c:v>
                </c:pt>
                <c:pt idx="37">
                  <c:v>5.6885611066299045E-3</c:v>
                </c:pt>
                <c:pt idx="38">
                  <c:v>4.0246232150294488E-3</c:v>
                </c:pt>
                <c:pt idx="39">
                  <c:v>2.8543943946095921E-3</c:v>
                </c:pt>
                <c:pt idx="40">
                  <c:v>2.0310339110412067E-3</c:v>
                </c:pt>
              </c:numCache>
            </c:numRef>
          </c:yVal>
          <c:smooth val="1"/>
        </c:ser>
        <c:ser>
          <c:idx val="1"/>
          <c:order val="2"/>
          <c:tx>
            <c:strRef>
              <c:f>'Right-Tailed'!$H$24</c:f>
              <c:strCache>
                <c:ptCount val="1"/>
                <c:pt idx="0">
                  <c:v>10.00%</c:v>
                </c:pt>
              </c:strCache>
            </c:strRef>
          </c:tx>
          <c:spPr>
            <a:ln w="41275">
              <a:solidFill>
                <a:srgbClr val="FF0000"/>
              </a:solidFill>
            </a:ln>
          </c:spPr>
          <c:marker>
            <c:symbol val="none"/>
          </c:marker>
          <c:errBars>
            <c:errDir val="y"/>
            <c:errBarType val="minus"/>
            <c:errValType val="percentage"/>
            <c:noEndCap val="0"/>
            <c:val val="100"/>
            <c:spPr>
              <a:ln w="38100">
                <a:solidFill>
                  <a:srgbClr val="FF0000"/>
                </a:solidFill>
              </a:ln>
            </c:spPr>
          </c:errBars>
          <c:xVal>
            <c:numRef>
              <c:f>'Right-Tailed'!$C$61</c:f>
              <c:numCache>
                <c:formatCode>General</c:formatCode>
                <c:ptCount val="1"/>
                <c:pt idx="0">
                  <c:v>1.3253407069850465</c:v>
                </c:pt>
              </c:numCache>
            </c:numRef>
          </c:xVal>
          <c:yVal>
            <c:numRef>
              <c:f>'Right-Tailed'!$D$61</c:f>
              <c:numCache>
                <c:formatCode>General</c:formatCode>
                <c:ptCount val="1"/>
                <c:pt idx="0">
                  <c:v>0.15978486374565479</c:v>
                </c:pt>
              </c:numCache>
            </c:numRef>
          </c:yVal>
          <c:smooth val="1"/>
        </c:ser>
        <c:ser>
          <c:idx val="3"/>
          <c:order val="3"/>
          <c:tx>
            <c:v>a</c:v>
          </c:tx>
          <c:marker>
            <c:symbol val="none"/>
          </c:marker>
          <c:dLbls>
            <c:txPr>
              <a:bodyPr/>
              <a:lstStyle/>
              <a:p>
                <a:pPr>
                  <a:defRPr sz="1200"/>
                </a:pPr>
                <a:endParaRPr lang="en-US"/>
              </a:p>
            </c:txPr>
            <c:dLblPos val="l"/>
            <c:showLegendKey val="0"/>
            <c:showVal val="0"/>
            <c:showCatName val="0"/>
            <c:showSerName val="1"/>
            <c:showPercent val="0"/>
            <c:showBubbleSize val="0"/>
            <c:showLeaderLines val="0"/>
          </c:dLbls>
          <c:xVal>
            <c:numRef>
              <c:f>'Right-Tailed'!$J$23</c:f>
              <c:numCache>
                <c:formatCode>General</c:formatCode>
                <c:ptCount val="1"/>
                <c:pt idx="0">
                  <c:v>1.325</c:v>
                </c:pt>
              </c:numCache>
            </c:numRef>
          </c:xVal>
          <c:yVal>
            <c:numLit>
              <c:formatCode>General</c:formatCode>
              <c:ptCount val="1"/>
              <c:pt idx="0">
                <c:v>0.02</c:v>
              </c:pt>
            </c:numLit>
          </c:yVal>
          <c:smooth val="1"/>
        </c:ser>
        <c:dLbls>
          <c:showLegendKey val="0"/>
          <c:showVal val="0"/>
          <c:showCatName val="0"/>
          <c:showSerName val="0"/>
          <c:showPercent val="0"/>
          <c:showBubbleSize val="0"/>
        </c:dLbls>
        <c:axId val="211656064"/>
        <c:axId val="211666432"/>
      </c:scatterChart>
      <c:valAx>
        <c:axId val="211656064"/>
        <c:scaling>
          <c:orientation val="minMax"/>
        </c:scaling>
        <c:delete val="0"/>
        <c:axPos val="b"/>
        <c:title>
          <c:tx>
            <c:rich>
              <a:bodyPr/>
              <a:lstStyle/>
              <a:p>
                <a:pPr>
                  <a:defRPr/>
                </a:pPr>
                <a:r>
                  <a:rPr lang="en-US"/>
                  <a:t>t</a:t>
                </a:r>
              </a:p>
            </c:rich>
          </c:tx>
          <c:layout/>
          <c:overlay val="0"/>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Verdana"/>
                <a:ea typeface="Verdana"/>
                <a:cs typeface="Verdana"/>
              </a:defRPr>
            </a:pPr>
            <a:endParaRPr lang="en-US"/>
          </a:p>
        </c:txPr>
        <c:crossAx val="211666432"/>
        <c:crosses val="autoZero"/>
        <c:crossBetween val="midCat"/>
      </c:valAx>
      <c:valAx>
        <c:axId val="211666432"/>
        <c:scaling>
          <c:orientation val="minMax"/>
        </c:scaling>
        <c:delete val="0"/>
        <c:axPos val="l"/>
        <c:numFmt formatCode="General" sourceLinked="1"/>
        <c:majorTickMark val="none"/>
        <c:minorTickMark val="none"/>
        <c:tickLblPos val="none"/>
        <c:spPr>
          <a:ln w="3175">
            <a:solidFill>
              <a:srgbClr val="000000"/>
            </a:solidFill>
            <a:prstDash val="solid"/>
          </a:ln>
        </c:spPr>
        <c:txPr>
          <a:bodyPr rot="0" vert="horz"/>
          <a:lstStyle/>
          <a:p>
            <a:pPr>
              <a:defRPr sz="800" b="0" i="0" u="none" strike="noStrike" baseline="0">
                <a:solidFill>
                  <a:srgbClr val="000000"/>
                </a:solidFill>
                <a:latin typeface="Verdana"/>
                <a:ea typeface="Verdana"/>
                <a:cs typeface="Verdana"/>
              </a:defRPr>
            </a:pPr>
            <a:endParaRPr lang="en-US"/>
          </a:p>
        </c:txPr>
        <c:crossAx val="211656064"/>
        <c:crosses val="autoZero"/>
        <c:crossBetween val="midCat"/>
      </c:valAx>
      <c:spPr>
        <a:noFill/>
        <a:ln w="28575">
          <a:noFill/>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Verdana"/>
          <a:ea typeface="Verdana"/>
          <a:cs typeface="Verdana"/>
        </a:defRPr>
      </a:pPr>
      <a:endParaRPr lang="en-US"/>
    </a:p>
  </c:txPr>
  <c:printSettings>
    <c:headerFooter/>
    <c:pageMargins b="0.75" l="0.7" r="0.7" t="0.75" header="0.3" footer="0.3"/>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aseline="0"/>
            </a:pPr>
            <a:r>
              <a:rPr lang="en-US" sz="1800" baseline="0"/>
              <a:t>Student-t Probability Distribution</a:t>
            </a:r>
          </a:p>
        </c:rich>
      </c:tx>
      <c:layout>
        <c:manualLayout>
          <c:xMode val="edge"/>
          <c:yMode val="edge"/>
          <c:x val="0.27262622941363102"/>
          <c:y val="5.6605591954535801E-2"/>
        </c:manualLayout>
      </c:layout>
      <c:overlay val="1"/>
    </c:title>
    <c:autoTitleDeleted val="0"/>
    <c:plotArea>
      <c:layout>
        <c:manualLayout>
          <c:layoutTarget val="inner"/>
          <c:xMode val="edge"/>
          <c:yMode val="edge"/>
          <c:x val="0.13533304490784806"/>
          <c:y val="0.30810493956724921"/>
          <c:w val="0.73634778805341916"/>
          <c:h val="0.48906818645860556"/>
        </c:manualLayout>
      </c:layout>
      <c:scatterChart>
        <c:scatterStyle val="smoothMarker"/>
        <c:varyColors val="0"/>
        <c:ser>
          <c:idx val="2"/>
          <c:order val="0"/>
          <c:tx>
            <c:v>Area</c:v>
          </c:tx>
          <c:spPr>
            <a:ln w="38100">
              <a:solidFill>
                <a:srgbClr val="BBCCDD"/>
              </a:solidFill>
              <a:prstDash val="solid"/>
            </a:ln>
          </c:spPr>
          <c:marker>
            <c:symbol val="none"/>
          </c:marker>
          <c:errBars>
            <c:errDir val="y"/>
            <c:errBarType val="minus"/>
            <c:errValType val="percentage"/>
            <c:noEndCap val="0"/>
            <c:val val="100"/>
            <c:spPr>
              <a:ln w="50800">
                <a:solidFill>
                  <a:schemeClr val="tx2">
                    <a:lumMod val="20000"/>
                    <a:lumOff val="80000"/>
                  </a:schemeClr>
                </a:solidFill>
              </a:ln>
            </c:spPr>
          </c:errBars>
          <c:xVal>
            <c:numRef>
              <c:f>'Right-Tailed'!$C$61:$C$141</c:f>
              <c:numCache>
                <c:formatCode>General</c:formatCode>
                <c:ptCount val="81"/>
                <c:pt idx="0">
                  <c:v>1.3253407069850465</c:v>
                </c:pt>
                <c:pt idx="1">
                  <c:v>1.3587739481477334</c:v>
                </c:pt>
                <c:pt idx="2">
                  <c:v>1.3922071893104204</c:v>
                </c:pt>
                <c:pt idx="3">
                  <c:v>1.4256404304731074</c:v>
                </c:pt>
                <c:pt idx="4">
                  <c:v>1.4590736716357944</c:v>
                </c:pt>
                <c:pt idx="5">
                  <c:v>1.4925069127984814</c:v>
                </c:pt>
                <c:pt idx="6">
                  <c:v>1.5259401539611683</c:v>
                </c:pt>
                <c:pt idx="7">
                  <c:v>1.5593733951238553</c:v>
                </c:pt>
                <c:pt idx="8">
                  <c:v>1.5928066362865423</c:v>
                </c:pt>
                <c:pt idx="9">
                  <c:v>1.6262398774492293</c:v>
                </c:pt>
                <c:pt idx="10">
                  <c:v>1.6596731186119162</c:v>
                </c:pt>
                <c:pt idx="11">
                  <c:v>1.6931063597746032</c:v>
                </c:pt>
                <c:pt idx="12">
                  <c:v>1.7265396009372902</c:v>
                </c:pt>
                <c:pt idx="13">
                  <c:v>1.7599728420999772</c:v>
                </c:pt>
                <c:pt idx="14">
                  <c:v>1.7934060832626642</c:v>
                </c:pt>
                <c:pt idx="15">
                  <c:v>1.8268393244253511</c:v>
                </c:pt>
                <c:pt idx="16">
                  <c:v>1.8602725655880381</c:v>
                </c:pt>
                <c:pt idx="17">
                  <c:v>1.8937058067507251</c:v>
                </c:pt>
                <c:pt idx="18">
                  <c:v>1.9271390479134121</c:v>
                </c:pt>
                <c:pt idx="19">
                  <c:v>1.960572289076099</c:v>
                </c:pt>
                <c:pt idx="20">
                  <c:v>1.994005530238786</c:v>
                </c:pt>
                <c:pt idx="21">
                  <c:v>2.027438771401473</c:v>
                </c:pt>
                <c:pt idx="22">
                  <c:v>2.0608720125641597</c:v>
                </c:pt>
                <c:pt idx="23">
                  <c:v>2.0943052537268465</c:v>
                </c:pt>
                <c:pt idx="24">
                  <c:v>2.1277384948895333</c:v>
                </c:pt>
                <c:pt idx="25">
                  <c:v>2.16117173605222</c:v>
                </c:pt>
                <c:pt idx="26">
                  <c:v>2.1946049772149068</c:v>
                </c:pt>
                <c:pt idx="27">
                  <c:v>2.2280382183775935</c:v>
                </c:pt>
                <c:pt idx="28">
                  <c:v>2.2614714595402803</c:v>
                </c:pt>
                <c:pt idx="29">
                  <c:v>2.294904700702967</c:v>
                </c:pt>
                <c:pt idx="30">
                  <c:v>2.3283379418656538</c:v>
                </c:pt>
                <c:pt idx="31">
                  <c:v>2.3617711830283405</c:v>
                </c:pt>
                <c:pt idx="32">
                  <c:v>2.3952044241910273</c:v>
                </c:pt>
                <c:pt idx="33">
                  <c:v>2.4286376653537141</c:v>
                </c:pt>
                <c:pt idx="34">
                  <c:v>2.4620709065164008</c:v>
                </c:pt>
                <c:pt idx="35">
                  <c:v>2.4955041476790876</c:v>
                </c:pt>
                <c:pt idx="36">
                  <c:v>2.5289373888417743</c:v>
                </c:pt>
                <c:pt idx="37">
                  <c:v>2.5623706300044611</c:v>
                </c:pt>
                <c:pt idx="38">
                  <c:v>2.5958038711671478</c:v>
                </c:pt>
                <c:pt idx="39">
                  <c:v>2.6292371123298346</c:v>
                </c:pt>
                <c:pt idx="40">
                  <c:v>2.6626703534925213</c:v>
                </c:pt>
                <c:pt idx="41">
                  <c:v>2.6961035946552081</c:v>
                </c:pt>
                <c:pt idx="42">
                  <c:v>2.7295368358178949</c:v>
                </c:pt>
                <c:pt idx="43">
                  <c:v>2.7629700769805816</c:v>
                </c:pt>
                <c:pt idx="44">
                  <c:v>2.7964033181432684</c:v>
                </c:pt>
                <c:pt idx="45">
                  <c:v>2.8298365593059551</c:v>
                </c:pt>
                <c:pt idx="46">
                  <c:v>2.8632698004686419</c:v>
                </c:pt>
                <c:pt idx="47">
                  <c:v>2.8967030416313286</c:v>
                </c:pt>
                <c:pt idx="48">
                  <c:v>2.9301362827940154</c:v>
                </c:pt>
                <c:pt idx="49">
                  <c:v>2.9635695239567021</c:v>
                </c:pt>
                <c:pt idx="50">
                  <c:v>2.9970027651193889</c:v>
                </c:pt>
                <c:pt idx="51">
                  <c:v>3.0304360062820757</c:v>
                </c:pt>
                <c:pt idx="52">
                  <c:v>3.0638692474447624</c:v>
                </c:pt>
                <c:pt idx="53">
                  <c:v>3.0973024886074492</c:v>
                </c:pt>
                <c:pt idx="54">
                  <c:v>3.1307357297701359</c:v>
                </c:pt>
                <c:pt idx="55">
                  <c:v>3.1641689709328227</c:v>
                </c:pt>
                <c:pt idx="56">
                  <c:v>3.1976022120955094</c:v>
                </c:pt>
                <c:pt idx="57">
                  <c:v>3.2310354532581962</c:v>
                </c:pt>
                <c:pt idx="58">
                  <c:v>3.2644686944208829</c:v>
                </c:pt>
                <c:pt idx="59">
                  <c:v>3.2979019355835697</c:v>
                </c:pt>
                <c:pt idx="60">
                  <c:v>3.3313351767462565</c:v>
                </c:pt>
                <c:pt idx="61">
                  <c:v>3.3647684179089432</c:v>
                </c:pt>
                <c:pt idx="62">
                  <c:v>3.39820165907163</c:v>
                </c:pt>
                <c:pt idx="63">
                  <c:v>3.4316349002343167</c:v>
                </c:pt>
                <c:pt idx="64">
                  <c:v>3.4650681413970035</c:v>
                </c:pt>
                <c:pt idx="65">
                  <c:v>3.4985013825596902</c:v>
                </c:pt>
                <c:pt idx="66">
                  <c:v>3.531934623722377</c:v>
                </c:pt>
                <c:pt idx="67">
                  <c:v>3.5653678648850637</c:v>
                </c:pt>
                <c:pt idx="68">
                  <c:v>3.5988011060477505</c:v>
                </c:pt>
                <c:pt idx="69">
                  <c:v>3.6322343472104373</c:v>
                </c:pt>
                <c:pt idx="70">
                  <c:v>3.665667588373124</c:v>
                </c:pt>
                <c:pt idx="71">
                  <c:v>3.6991008295358108</c:v>
                </c:pt>
                <c:pt idx="72">
                  <c:v>3.7325340706984975</c:v>
                </c:pt>
                <c:pt idx="73">
                  <c:v>3.7659673118611843</c:v>
                </c:pt>
                <c:pt idx="74">
                  <c:v>3.799400553023871</c:v>
                </c:pt>
                <c:pt idx="75">
                  <c:v>3.8328337941865578</c:v>
                </c:pt>
                <c:pt idx="76">
                  <c:v>3.8662670353492445</c:v>
                </c:pt>
                <c:pt idx="77">
                  <c:v>3.8997002765119313</c:v>
                </c:pt>
                <c:pt idx="78">
                  <c:v>3.9331335176746181</c:v>
                </c:pt>
                <c:pt idx="79">
                  <c:v>3.9665667588373048</c:v>
                </c:pt>
                <c:pt idx="80">
                  <c:v>4</c:v>
                </c:pt>
              </c:numCache>
            </c:numRef>
          </c:xVal>
          <c:yVal>
            <c:numRef>
              <c:f>'Right-Tailed'!$D$61:$D$141</c:f>
              <c:numCache>
                <c:formatCode>General</c:formatCode>
                <c:ptCount val="81"/>
                <c:pt idx="0">
                  <c:v>0.15978486374565479</c:v>
                </c:pt>
                <c:pt idx="1">
                  <c:v>0.1532400615875063</c:v>
                </c:pt>
                <c:pt idx="2">
                  <c:v>0.14685838120439892</c:v>
                </c:pt>
                <c:pt idx="3">
                  <c:v>0.14064461249571508</c:v>
                </c:pt>
                <c:pt idx="4">
                  <c:v>0.13460264546748935</c:v>
                </c:pt>
                <c:pt idx="5">
                  <c:v>0.12873551538232658</c:v>
                </c:pt>
                <c:pt idx="6">
                  <c:v>0.12304545001590741</c:v>
                </c:pt>
                <c:pt idx="7">
                  <c:v>0.11753391843506808</c:v>
                </c:pt>
                <c:pt idx="8">
                  <c:v>0.1122016807524692</c:v>
                </c:pt>
                <c:pt idx="9">
                  <c:v>0.10704883835557012</c:v>
                </c:pt>
                <c:pt idx="10">
                  <c:v>0.10207488415206455</c:v>
                </c:pt>
                <c:pt idx="11">
                  <c:v>9.7278752419273459E-2</c:v>
                </c:pt>
                <c:pt idx="12">
                  <c:v>9.26588678904713E-2</c:v>
                </c:pt>
                <c:pt idx="13">
                  <c:v>8.8213193756075267E-2</c:v>
                </c:pt>
                <c:pt idx="14">
                  <c:v>8.3939278301479681E-2</c:v>
                </c:pt>
                <c:pt idx="15">
                  <c:v>7.9834299945580681E-2</c:v>
                </c:pt>
                <c:pt idx="16">
                  <c:v>7.5895110484317685E-2</c:v>
                </c:pt>
                <c:pt idx="17">
                  <c:v>7.2118276381531607E-2</c:v>
                </c:pt>
                <c:pt idx="18">
                  <c:v>6.8500117984882911E-2</c:v>
                </c:pt>
                <c:pt idx="19">
                  <c:v>6.5036746577301185E-2</c:v>
                </c:pt>
                <c:pt idx="20">
                  <c:v>6.1724099204364925E-2</c:v>
                </c:pt>
                <c:pt idx="21">
                  <c:v>5.8557971245080775E-2</c:v>
                </c:pt>
                <c:pt idx="22">
                  <c:v>5.5534046717753298E-2</c:v>
                </c:pt>
                <c:pt idx="23">
                  <c:v>5.2647926334057113E-2</c:v>
                </c:pt>
                <c:pt idx="24">
                  <c:v>4.9895153333126739E-2</c:v>
                </c:pt>
                <c:pt idx="25">
                  <c:v>4.7271237143572988E-2</c:v>
                </c:pt>
                <c:pt idx="26">
                  <c:v>4.4771674934963056E-2</c:v>
                </c:pt>
                <c:pt idx="27">
                  <c:v>4.2391971131604936E-2</c:v>
                </c:pt>
                <c:pt idx="28">
                  <c:v>4.0127654970632858E-2</c:v>
                </c:pt>
                <c:pt idx="29">
                  <c:v>3.7974296193561276E-2</c:v>
                </c:pt>
                <c:pt idx="30">
                  <c:v>3.592751896584339E-2</c:v>
                </c:pt>
                <c:pt idx="31">
                  <c:v>3.3983014122711264E-2</c:v>
                </c:pt>
                <c:pt idx="32">
                  <c:v>3.2136549841859645E-2</c:v>
                </c:pt>
                <c:pt idx="33">
                  <c:v>3.038398084453936E-2</c:v>
                </c:pt>
                <c:pt idx="34">
                  <c:v>2.8721256226504868E-2</c:v>
                </c:pt>
                <c:pt idx="35">
                  <c:v>2.7144426019173103E-2</c:v>
                </c:pt>
                <c:pt idx="36">
                  <c:v>2.5649646579439016E-2</c:v>
                </c:pt>
                <c:pt idx="37">
                  <c:v>2.4233184903992018E-2</c:v>
                </c:pt>
                <c:pt idx="38">
                  <c:v>2.2891421960811426E-2</c:v>
                </c:pt>
                <c:pt idx="39">
                  <c:v>2.1620855126901106E-2</c:v>
                </c:pt>
                <c:pt idx="40">
                  <c:v>2.0418099817353888E-2</c:v>
                </c:pt>
                <c:pt idx="41">
                  <c:v>1.9279890386608919E-2</c:v>
                </c:pt>
                <c:pt idx="42">
                  <c:v>1.820308037836103E-2</c:v>
                </c:pt>
                <c:pt idx="43">
                  <c:v>1.7184642196068797E-2</c:v>
                </c:pt>
                <c:pt idx="44">
                  <c:v>1.6221666261453684E-2</c:v>
                </c:pt>
                <c:pt idx="45">
                  <c:v>1.5311359723837049E-2</c:v>
                </c:pt>
                <c:pt idx="46">
                  <c:v>1.4451044778670069E-2</c:v>
                </c:pt>
                <c:pt idx="47">
                  <c:v>1.363815664921403E-2</c:v>
                </c:pt>
                <c:pt idx="48">
                  <c:v>1.2870241281053589E-2</c:v>
                </c:pt>
                <c:pt idx="49">
                  <c:v>1.2144952794999322E-2</c:v>
                </c:pt>
                <c:pt idx="50">
                  <c:v>1.1460050739979154E-2</c:v>
                </c:pt>
                <c:pt idx="51">
                  <c:v>1.0813397183743077E-2</c:v>
                </c:pt>
                <c:pt idx="52">
                  <c:v>1.0202953675625067E-2</c:v>
                </c:pt>
                <c:pt idx="53">
                  <c:v>9.626778112225301E-3</c:v>
                </c:pt>
                <c:pt idx="54">
                  <c:v>9.0830215336984901E-3</c:v>
                </c:pt>
                <c:pt idx="55">
                  <c:v>8.5699248753618468E-3</c:v>
                </c:pt>
                <c:pt idx="56">
                  <c:v>8.0858156965661239E-3</c:v>
                </c:pt>
                <c:pt idx="57">
                  <c:v>7.6291049062030374E-3</c:v>
                </c:pt>
                <c:pt idx="58">
                  <c:v>7.1982835018459231E-3</c:v>
                </c:pt>
                <c:pt idx="59">
                  <c:v>6.7919193373326813E-3</c:v>
                </c:pt>
                <c:pt idx="60">
                  <c:v>6.4086539315918083E-3</c:v>
                </c:pt>
                <c:pt idx="61">
                  <c:v>6.0471993296778567E-3</c:v>
                </c:pt>
                <c:pt idx="62">
                  <c:v>5.7063350253109546E-3</c:v>
                </c:pt>
                <c:pt idx="63">
                  <c:v>5.3849049526989686E-3</c:v>
                </c:pt>
                <c:pt idx="64">
                  <c:v>5.0818145540504154E-3</c:v>
                </c:pt>
                <c:pt idx="65">
                  <c:v>4.7960279279524462E-3</c:v>
                </c:pt>
                <c:pt idx="66">
                  <c:v>4.5265650626819523E-3</c:v>
                </c:pt>
                <c:pt idx="67">
                  <c:v>4.2724991575301156E-3</c:v>
                </c:pt>
                <c:pt idx="68">
                  <c:v>4.0329540343426729E-3</c:v>
                </c:pt>
                <c:pt idx="69">
                  <c:v>3.8071016407016166E-3</c:v>
                </c:pt>
                <c:pt idx="70">
                  <c:v>3.5941596454905755E-3</c:v>
                </c:pt>
                <c:pt idx="71">
                  <c:v>3.3933891269878969E-3</c:v>
                </c:pt>
                <c:pt idx="72">
                  <c:v>3.2040923531115257E-3</c:v>
                </c:pt>
                <c:pt idx="73">
                  <c:v>3.0256106529906778E-3</c:v>
                </c:pt>
                <c:pt idx="74">
                  <c:v>2.8573223786546695E-3</c:v>
                </c:pt>
                <c:pt idx="75">
                  <c:v>2.6986409553030866E-3</c:v>
                </c:pt>
                <c:pt idx="76">
                  <c:v>2.5490130183475541E-3</c:v>
                </c:pt>
                <c:pt idx="77">
                  <c:v>2.4079166351890615E-3</c:v>
                </c:pt>
                <c:pt idx="78">
                  <c:v>2.2748596095102922E-3</c:v>
                </c:pt>
                <c:pt idx="79">
                  <c:v>2.1493778657160176E-3</c:v>
                </c:pt>
                <c:pt idx="80">
                  <c:v>2.0310339110412167E-3</c:v>
                </c:pt>
              </c:numCache>
            </c:numRef>
          </c:yVal>
          <c:smooth val="1"/>
        </c:ser>
        <c:ser>
          <c:idx val="0"/>
          <c:order val="1"/>
          <c:tx>
            <c:v>Density</c:v>
          </c:tx>
          <c:spPr>
            <a:ln w="38100">
              <a:solidFill>
                <a:srgbClr val="0000FF"/>
              </a:solidFill>
              <a:prstDash val="solid"/>
            </a:ln>
          </c:spPr>
          <c:marker>
            <c:symbol val="none"/>
          </c:marker>
          <c:xVal>
            <c:numRef>
              <c:f>'Right-Tailed'!$C$16:$C$56</c:f>
              <c:numCache>
                <c:formatCode>General</c:formatCode>
                <c:ptCount val="41"/>
                <c:pt idx="0">
                  <c:v>-4</c:v>
                </c:pt>
                <c:pt idx="1">
                  <c:v>-3.8</c:v>
                </c:pt>
                <c:pt idx="2">
                  <c:v>-3.5999999999999996</c:v>
                </c:pt>
                <c:pt idx="3">
                  <c:v>-3.3999999999999995</c:v>
                </c:pt>
                <c:pt idx="4">
                  <c:v>-3.1999999999999993</c:v>
                </c:pt>
                <c:pt idx="5">
                  <c:v>-2.9999999999999991</c:v>
                </c:pt>
                <c:pt idx="6">
                  <c:v>-2.7999999999999989</c:v>
                </c:pt>
                <c:pt idx="7">
                  <c:v>-2.5999999999999988</c:v>
                </c:pt>
                <c:pt idx="8">
                  <c:v>-2.3999999999999986</c:v>
                </c:pt>
                <c:pt idx="9">
                  <c:v>-2.1999999999999984</c:v>
                </c:pt>
                <c:pt idx="10">
                  <c:v>-1.9999999999999984</c:v>
                </c:pt>
                <c:pt idx="11">
                  <c:v>-1.7999999999999985</c:v>
                </c:pt>
                <c:pt idx="12">
                  <c:v>-1.5999999999999985</c:v>
                </c:pt>
                <c:pt idx="13">
                  <c:v>-1.3999999999999986</c:v>
                </c:pt>
                <c:pt idx="14">
                  <c:v>-1.1999999999999986</c:v>
                </c:pt>
                <c:pt idx="15">
                  <c:v>-0.99999999999999867</c:v>
                </c:pt>
                <c:pt idx="16">
                  <c:v>-0.79999999999999871</c:v>
                </c:pt>
                <c:pt idx="17">
                  <c:v>-0.59999999999999876</c:v>
                </c:pt>
                <c:pt idx="18">
                  <c:v>-0.39999999999999875</c:v>
                </c:pt>
                <c:pt idx="19">
                  <c:v>-0.19999999999999873</c:v>
                </c:pt>
                <c:pt idx="20">
                  <c:v>1.27675647831893E-15</c:v>
                </c:pt>
                <c:pt idx="21">
                  <c:v>0.20000000000000129</c:v>
                </c:pt>
                <c:pt idx="22">
                  <c:v>0.4000000000000013</c:v>
                </c:pt>
                <c:pt idx="23">
                  <c:v>0.60000000000000131</c:v>
                </c:pt>
                <c:pt idx="24">
                  <c:v>0.80000000000000138</c:v>
                </c:pt>
                <c:pt idx="25">
                  <c:v>1.0000000000000013</c:v>
                </c:pt>
                <c:pt idx="26">
                  <c:v>1.2000000000000013</c:v>
                </c:pt>
                <c:pt idx="27">
                  <c:v>1.4000000000000012</c:v>
                </c:pt>
                <c:pt idx="28">
                  <c:v>1.6000000000000012</c:v>
                </c:pt>
                <c:pt idx="29">
                  <c:v>1.8000000000000012</c:v>
                </c:pt>
                <c:pt idx="30">
                  <c:v>2.0000000000000013</c:v>
                </c:pt>
                <c:pt idx="31">
                  <c:v>2.2000000000000015</c:v>
                </c:pt>
                <c:pt idx="32">
                  <c:v>2.4000000000000017</c:v>
                </c:pt>
                <c:pt idx="33">
                  <c:v>2.6000000000000019</c:v>
                </c:pt>
                <c:pt idx="34">
                  <c:v>2.800000000000002</c:v>
                </c:pt>
                <c:pt idx="35">
                  <c:v>3.0000000000000022</c:v>
                </c:pt>
                <c:pt idx="36">
                  <c:v>3.2000000000000024</c:v>
                </c:pt>
                <c:pt idx="37">
                  <c:v>3.4000000000000026</c:v>
                </c:pt>
                <c:pt idx="38">
                  <c:v>3.6000000000000028</c:v>
                </c:pt>
                <c:pt idx="39">
                  <c:v>3.8000000000000029</c:v>
                </c:pt>
                <c:pt idx="40">
                  <c:v>4.0000000000000027</c:v>
                </c:pt>
              </c:numCache>
            </c:numRef>
          </c:xVal>
          <c:yVal>
            <c:numRef>
              <c:f>'Right-Tailed'!$D$16:$D$56</c:f>
              <c:numCache>
                <c:formatCode>General</c:formatCode>
                <c:ptCount val="41"/>
                <c:pt idx="0">
                  <c:v>2.0310339110412167E-3</c:v>
                </c:pt>
                <c:pt idx="1">
                  <c:v>2.854394394609606E-3</c:v>
                </c:pt>
                <c:pt idx="2">
                  <c:v>4.0246232150294723E-3</c:v>
                </c:pt>
                <c:pt idx="3">
                  <c:v>5.6885611066299349E-3</c:v>
                </c:pt>
                <c:pt idx="4">
                  <c:v>8.0521673723421769E-3</c:v>
                </c:pt>
                <c:pt idx="5">
                  <c:v>1.1400549464542541E-2</c:v>
                </c:pt>
                <c:pt idx="6">
                  <c:v>1.6121257439422162E-2</c:v>
                </c:pt>
                <c:pt idx="7">
                  <c:v>2.2728119798465014E-2</c:v>
                </c:pt>
                <c:pt idx="8">
                  <c:v>3.1879493750030637E-2</c:v>
                </c:pt>
                <c:pt idx="9">
                  <c:v>4.4379676614245848E-2</c:v>
                </c:pt>
                <c:pt idx="10">
                  <c:v>6.1145766321218327E-2</c:v>
                </c:pt>
                <c:pt idx="11">
                  <c:v>8.3116389653879824E-2</c:v>
                </c:pt>
                <c:pt idx="12">
                  <c:v>0.11107787729698355</c:v>
                </c:pt>
                <c:pt idx="13">
                  <c:v>0.14539487566000639</c:v>
                </c:pt>
                <c:pt idx="14">
                  <c:v>0.18566389362670346</c:v>
                </c:pt>
                <c:pt idx="15">
                  <c:v>0.230361989229139</c:v>
                </c:pt>
                <c:pt idx="16">
                  <c:v>0.27662513233825675</c:v>
                </c:pt>
                <c:pt idx="17">
                  <c:v>0.32032581052912479</c:v>
                </c:pt>
                <c:pt idx="18">
                  <c:v>0.35657853369790427</c:v>
                </c:pt>
                <c:pt idx="19">
                  <c:v>0.38065818105444937</c:v>
                </c:pt>
                <c:pt idx="20">
                  <c:v>0.38910838396603115</c:v>
                </c:pt>
                <c:pt idx="21">
                  <c:v>0.38065818105444921</c:v>
                </c:pt>
                <c:pt idx="22">
                  <c:v>0.35657853369790382</c:v>
                </c:pt>
                <c:pt idx="23">
                  <c:v>0.32032581052912429</c:v>
                </c:pt>
                <c:pt idx="24">
                  <c:v>0.27662513233825614</c:v>
                </c:pt>
                <c:pt idx="25">
                  <c:v>0.23036198922913842</c:v>
                </c:pt>
                <c:pt idx="26">
                  <c:v>0.18566389362670294</c:v>
                </c:pt>
                <c:pt idx="27">
                  <c:v>0.14539487566000589</c:v>
                </c:pt>
                <c:pt idx="28">
                  <c:v>0.11107787729698318</c:v>
                </c:pt>
                <c:pt idx="29">
                  <c:v>8.3116389653879449E-2</c:v>
                </c:pt>
                <c:pt idx="30">
                  <c:v>6.1145766321218049E-2</c:v>
                </c:pt>
                <c:pt idx="31">
                  <c:v>4.4379676614245592E-2</c:v>
                </c:pt>
                <c:pt idx="32">
                  <c:v>3.1879493750030498E-2</c:v>
                </c:pt>
                <c:pt idx="33">
                  <c:v>2.2728119798464893E-2</c:v>
                </c:pt>
                <c:pt idx="34">
                  <c:v>1.6121257439422072E-2</c:v>
                </c:pt>
                <c:pt idx="35">
                  <c:v>1.1400549464542485E-2</c:v>
                </c:pt>
                <c:pt idx="36">
                  <c:v>8.0521673723421248E-3</c:v>
                </c:pt>
                <c:pt idx="37">
                  <c:v>5.6885611066299045E-3</c:v>
                </c:pt>
                <c:pt idx="38">
                  <c:v>4.0246232150294488E-3</c:v>
                </c:pt>
                <c:pt idx="39">
                  <c:v>2.8543943946095921E-3</c:v>
                </c:pt>
                <c:pt idx="40">
                  <c:v>2.0310339110412067E-3</c:v>
                </c:pt>
              </c:numCache>
            </c:numRef>
          </c:yVal>
          <c:smooth val="1"/>
        </c:ser>
        <c:ser>
          <c:idx val="1"/>
          <c:order val="2"/>
          <c:tx>
            <c:strRef>
              <c:f>'Right-Tailed'!$H$24</c:f>
              <c:strCache>
                <c:ptCount val="1"/>
                <c:pt idx="0">
                  <c:v>10.00%</c:v>
                </c:pt>
              </c:strCache>
            </c:strRef>
          </c:tx>
          <c:spPr>
            <a:ln w="41275">
              <a:solidFill>
                <a:srgbClr val="FF0000"/>
              </a:solidFill>
            </a:ln>
          </c:spPr>
          <c:marker>
            <c:symbol val="none"/>
          </c:marker>
          <c:errBars>
            <c:errDir val="y"/>
            <c:errBarType val="minus"/>
            <c:errValType val="percentage"/>
            <c:noEndCap val="0"/>
            <c:val val="100"/>
            <c:spPr>
              <a:ln w="38100">
                <a:solidFill>
                  <a:srgbClr val="FF0000"/>
                </a:solidFill>
              </a:ln>
            </c:spPr>
          </c:errBars>
          <c:xVal>
            <c:numRef>
              <c:f>'Right-Tailed'!$C$61</c:f>
              <c:numCache>
                <c:formatCode>General</c:formatCode>
                <c:ptCount val="1"/>
                <c:pt idx="0">
                  <c:v>1.3253407069850465</c:v>
                </c:pt>
              </c:numCache>
            </c:numRef>
          </c:xVal>
          <c:yVal>
            <c:numRef>
              <c:f>'Right-Tailed'!$D$61</c:f>
              <c:numCache>
                <c:formatCode>General</c:formatCode>
                <c:ptCount val="1"/>
                <c:pt idx="0">
                  <c:v>0.15978486374565479</c:v>
                </c:pt>
              </c:numCache>
            </c:numRef>
          </c:yVal>
          <c:smooth val="1"/>
        </c:ser>
        <c:ser>
          <c:idx val="3"/>
          <c:order val="3"/>
          <c:tx>
            <c:v>a</c:v>
          </c:tx>
          <c:marker>
            <c:symbol val="none"/>
          </c:marker>
          <c:dLbls>
            <c:txPr>
              <a:bodyPr/>
              <a:lstStyle/>
              <a:p>
                <a:pPr>
                  <a:defRPr sz="1600"/>
                </a:pPr>
                <a:endParaRPr lang="en-US"/>
              </a:p>
            </c:txPr>
            <c:dLblPos val="l"/>
            <c:showLegendKey val="0"/>
            <c:showVal val="0"/>
            <c:showCatName val="0"/>
            <c:showSerName val="1"/>
            <c:showPercent val="0"/>
            <c:showBubbleSize val="0"/>
            <c:showLeaderLines val="0"/>
          </c:dLbls>
          <c:xVal>
            <c:numRef>
              <c:f>'Right-Tailed'!$J$23</c:f>
              <c:numCache>
                <c:formatCode>General</c:formatCode>
                <c:ptCount val="1"/>
                <c:pt idx="0">
                  <c:v>1.325</c:v>
                </c:pt>
              </c:numCache>
            </c:numRef>
          </c:xVal>
          <c:yVal>
            <c:numLit>
              <c:formatCode>General</c:formatCode>
              <c:ptCount val="1"/>
              <c:pt idx="0">
                <c:v>0.02</c:v>
              </c:pt>
            </c:numLit>
          </c:yVal>
          <c:smooth val="1"/>
        </c:ser>
        <c:dLbls>
          <c:showLegendKey val="0"/>
          <c:showVal val="0"/>
          <c:showCatName val="0"/>
          <c:showSerName val="0"/>
          <c:showPercent val="0"/>
          <c:showBubbleSize val="0"/>
        </c:dLbls>
        <c:axId val="211534592"/>
        <c:axId val="211536512"/>
      </c:scatterChart>
      <c:valAx>
        <c:axId val="211534592"/>
        <c:scaling>
          <c:orientation val="minMax"/>
        </c:scaling>
        <c:delete val="0"/>
        <c:axPos val="b"/>
        <c:title>
          <c:tx>
            <c:rich>
              <a:bodyPr/>
              <a:lstStyle/>
              <a:p>
                <a:pPr>
                  <a:defRPr sz="1600" baseline="0"/>
                </a:pPr>
                <a:r>
                  <a:rPr lang="en-US" sz="1600" baseline="0"/>
                  <a:t>t</a:t>
                </a:r>
              </a:p>
            </c:rich>
          </c:tx>
          <c:layout/>
          <c:overlay val="0"/>
        </c:title>
        <c:numFmt formatCode="General" sourceLinked="1"/>
        <c:majorTickMark val="out"/>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Verdana"/>
                <a:ea typeface="Verdana"/>
                <a:cs typeface="Verdana"/>
              </a:defRPr>
            </a:pPr>
            <a:endParaRPr lang="en-US"/>
          </a:p>
        </c:txPr>
        <c:crossAx val="211536512"/>
        <c:crosses val="autoZero"/>
        <c:crossBetween val="midCat"/>
      </c:valAx>
      <c:valAx>
        <c:axId val="211536512"/>
        <c:scaling>
          <c:orientation val="minMax"/>
        </c:scaling>
        <c:delete val="0"/>
        <c:axPos val="l"/>
        <c:numFmt formatCode="General" sourceLinked="1"/>
        <c:majorTickMark val="none"/>
        <c:minorTickMark val="none"/>
        <c:tickLblPos val="none"/>
        <c:spPr>
          <a:ln w="3175">
            <a:solidFill>
              <a:srgbClr val="000000"/>
            </a:solidFill>
            <a:prstDash val="solid"/>
          </a:ln>
        </c:spPr>
        <c:txPr>
          <a:bodyPr rot="0" vert="horz"/>
          <a:lstStyle/>
          <a:p>
            <a:pPr>
              <a:defRPr sz="800" b="0" i="0" u="none" strike="noStrike" baseline="0">
                <a:solidFill>
                  <a:srgbClr val="000000"/>
                </a:solidFill>
                <a:latin typeface="Verdana"/>
                <a:ea typeface="Verdana"/>
                <a:cs typeface="Verdana"/>
              </a:defRPr>
            </a:pPr>
            <a:endParaRPr lang="en-US"/>
          </a:p>
        </c:txPr>
        <c:crossAx val="211534592"/>
        <c:crosses val="autoZero"/>
        <c:crossBetween val="midCat"/>
      </c:valAx>
      <c:spPr>
        <a:noFill/>
        <a:ln w="28575">
          <a:noFill/>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Verdana"/>
          <a:ea typeface="Verdana"/>
          <a:cs typeface="Verdana"/>
        </a:defRPr>
      </a:pPr>
      <a:endParaRPr lang="en-US"/>
    </a:p>
  </c:txPr>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aseline="0"/>
            </a:pPr>
            <a:r>
              <a:rPr lang="en-US" sz="1200" baseline="0"/>
              <a:t>Student-t Probability Distribution</a:t>
            </a:r>
          </a:p>
        </c:rich>
      </c:tx>
      <c:layout>
        <c:manualLayout>
          <c:xMode val="edge"/>
          <c:yMode val="edge"/>
          <c:x val="0.27187523729345159"/>
          <c:y val="4.3049440248540363E-2"/>
        </c:manualLayout>
      </c:layout>
      <c:overlay val="1"/>
    </c:title>
    <c:autoTitleDeleted val="0"/>
    <c:plotArea>
      <c:layout>
        <c:manualLayout>
          <c:layoutTarget val="inner"/>
          <c:xMode val="edge"/>
          <c:yMode val="edge"/>
          <c:x val="0.13344971029564701"/>
          <c:y val="0.30167255878729443"/>
          <c:w val="0.73026015615972528"/>
          <c:h val="0.54096737907761527"/>
        </c:manualLayout>
      </c:layout>
      <c:scatterChart>
        <c:scatterStyle val="smoothMarker"/>
        <c:varyColors val="0"/>
        <c:ser>
          <c:idx val="2"/>
          <c:order val="0"/>
          <c:tx>
            <c:v>Area</c:v>
          </c:tx>
          <c:spPr>
            <a:ln w="38100">
              <a:solidFill>
                <a:srgbClr val="BBCCDD"/>
              </a:solidFill>
              <a:prstDash val="solid"/>
            </a:ln>
          </c:spPr>
          <c:marker>
            <c:symbol val="none"/>
          </c:marker>
          <c:errBars>
            <c:errDir val="y"/>
            <c:errBarType val="minus"/>
            <c:errValType val="percentage"/>
            <c:noEndCap val="0"/>
            <c:val val="100"/>
            <c:spPr>
              <a:ln w="50800">
                <a:solidFill>
                  <a:schemeClr val="tx2">
                    <a:lumMod val="20000"/>
                    <a:lumOff val="80000"/>
                  </a:schemeClr>
                </a:solidFill>
              </a:ln>
            </c:spPr>
          </c:errBars>
          <c:xVal>
            <c:numRef>
              <c:f>'Left-Tailed'!$C$61:$C$141</c:f>
              <c:numCache>
                <c:formatCode>General</c:formatCode>
                <c:ptCount val="81"/>
                <c:pt idx="0">
                  <c:v>-4</c:v>
                </c:pt>
                <c:pt idx="1">
                  <c:v>-3.9651378867614095</c:v>
                </c:pt>
                <c:pt idx="2">
                  <c:v>-3.9302757735228191</c:v>
                </c:pt>
                <c:pt idx="3">
                  <c:v>-3.8954136602842286</c:v>
                </c:pt>
                <c:pt idx="4">
                  <c:v>-3.8605515470456382</c:v>
                </c:pt>
                <c:pt idx="5">
                  <c:v>-3.8256894338070477</c:v>
                </c:pt>
                <c:pt idx="6">
                  <c:v>-3.7908273205684573</c:v>
                </c:pt>
                <c:pt idx="7">
                  <c:v>-3.7559652073298668</c:v>
                </c:pt>
                <c:pt idx="8">
                  <c:v>-3.7211030940912764</c:v>
                </c:pt>
                <c:pt idx="9">
                  <c:v>-3.6862409808526859</c:v>
                </c:pt>
                <c:pt idx="10">
                  <c:v>-3.6513788676140955</c:v>
                </c:pt>
                <c:pt idx="11">
                  <c:v>-3.616516754375505</c:v>
                </c:pt>
                <c:pt idx="12">
                  <c:v>-3.5816546411369146</c:v>
                </c:pt>
                <c:pt idx="13">
                  <c:v>-3.5467925278983241</c:v>
                </c:pt>
                <c:pt idx="14">
                  <c:v>-3.5119304146597337</c:v>
                </c:pt>
                <c:pt idx="15">
                  <c:v>-3.4770683014211432</c:v>
                </c:pt>
                <c:pt idx="16">
                  <c:v>-3.4422061881825528</c:v>
                </c:pt>
                <c:pt idx="17">
                  <c:v>-3.4073440749439623</c:v>
                </c:pt>
                <c:pt idx="18">
                  <c:v>-3.3724819617053718</c:v>
                </c:pt>
                <c:pt idx="19">
                  <c:v>-3.3376198484667814</c:v>
                </c:pt>
                <c:pt idx="20">
                  <c:v>-3.3027577352281909</c:v>
                </c:pt>
                <c:pt idx="21">
                  <c:v>-3.2678956219896005</c:v>
                </c:pt>
                <c:pt idx="22">
                  <c:v>-3.23303350875101</c:v>
                </c:pt>
                <c:pt idx="23">
                  <c:v>-3.1981713955124196</c:v>
                </c:pt>
                <c:pt idx="24">
                  <c:v>-3.1633092822738291</c:v>
                </c:pt>
                <c:pt idx="25">
                  <c:v>-3.1284471690352387</c:v>
                </c:pt>
                <c:pt idx="26">
                  <c:v>-3.0935850557966482</c:v>
                </c:pt>
                <c:pt idx="27">
                  <c:v>-3.0587229425580578</c:v>
                </c:pt>
                <c:pt idx="28">
                  <c:v>-3.0238608293194673</c:v>
                </c:pt>
                <c:pt idx="29">
                  <c:v>-2.9889987160808769</c:v>
                </c:pt>
                <c:pt idx="30">
                  <c:v>-2.9541366028422864</c:v>
                </c:pt>
                <c:pt idx="31">
                  <c:v>-2.919274489603696</c:v>
                </c:pt>
                <c:pt idx="32">
                  <c:v>-2.8844123763651055</c:v>
                </c:pt>
                <c:pt idx="33">
                  <c:v>-2.849550263126515</c:v>
                </c:pt>
                <c:pt idx="34">
                  <c:v>-2.8146881498879246</c:v>
                </c:pt>
                <c:pt idx="35">
                  <c:v>-2.7798260366493341</c:v>
                </c:pt>
                <c:pt idx="36">
                  <c:v>-2.7449639234107437</c:v>
                </c:pt>
                <c:pt idx="37">
                  <c:v>-2.7101018101721532</c:v>
                </c:pt>
                <c:pt idx="38">
                  <c:v>-2.6752396969335628</c:v>
                </c:pt>
                <c:pt idx="39">
                  <c:v>-2.6403775836949723</c:v>
                </c:pt>
                <c:pt idx="40">
                  <c:v>-2.6055154704563819</c:v>
                </c:pt>
                <c:pt idx="41">
                  <c:v>-2.5706533572177914</c:v>
                </c:pt>
                <c:pt idx="42">
                  <c:v>-2.535791243979201</c:v>
                </c:pt>
                <c:pt idx="43">
                  <c:v>-2.5009291307406105</c:v>
                </c:pt>
                <c:pt idx="44">
                  <c:v>-2.4660670175020201</c:v>
                </c:pt>
                <c:pt idx="45">
                  <c:v>-2.4312049042634296</c:v>
                </c:pt>
                <c:pt idx="46">
                  <c:v>-2.3963427910248392</c:v>
                </c:pt>
                <c:pt idx="47">
                  <c:v>-2.3614806777862487</c:v>
                </c:pt>
                <c:pt idx="48">
                  <c:v>-2.3266185645476583</c:v>
                </c:pt>
                <c:pt idx="49">
                  <c:v>-2.2917564513090678</c:v>
                </c:pt>
                <c:pt idx="50">
                  <c:v>-2.2568943380704773</c:v>
                </c:pt>
                <c:pt idx="51">
                  <c:v>-2.2220322248318869</c:v>
                </c:pt>
                <c:pt idx="52">
                  <c:v>-2.1871701115932964</c:v>
                </c:pt>
                <c:pt idx="53">
                  <c:v>-2.152307998354706</c:v>
                </c:pt>
                <c:pt idx="54">
                  <c:v>-2.1174458851161155</c:v>
                </c:pt>
                <c:pt idx="55">
                  <c:v>-2.0825837718775251</c:v>
                </c:pt>
                <c:pt idx="56">
                  <c:v>-2.0477216586389346</c:v>
                </c:pt>
                <c:pt idx="57">
                  <c:v>-2.0128595454003442</c:v>
                </c:pt>
                <c:pt idx="58">
                  <c:v>-1.9779974321617537</c:v>
                </c:pt>
                <c:pt idx="59">
                  <c:v>-1.9431353189231633</c:v>
                </c:pt>
                <c:pt idx="60">
                  <c:v>-1.9082732056845728</c:v>
                </c:pt>
                <c:pt idx="61">
                  <c:v>-1.8734110924459824</c:v>
                </c:pt>
                <c:pt idx="62">
                  <c:v>-1.8385489792073919</c:v>
                </c:pt>
                <c:pt idx="63">
                  <c:v>-1.8036868659688015</c:v>
                </c:pt>
                <c:pt idx="64">
                  <c:v>-1.768824752730211</c:v>
                </c:pt>
                <c:pt idx="65">
                  <c:v>-1.7339626394916205</c:v>
                </c:pt>
                <c:pt idx="66">
                  <c:v>-1.6991005262530301</c:v>
                </c:pt>
                <c:pt idx="67">
                  <c:v>-1.6642384130144396</c:v>
                </c:pt>
                <c:pt idx="68">
                  <c:v>-1.6293762997758492</c:v>
                </c:pt>
                <c:pt idx="69">
                  <c:v>-1.5945141865372587</c:v>
                </c:pt>
                <c:pt idx="70">
                  <c:v>-1.5596520732986683</c:v>
                </c:pt>
                <c:pt idx="71">
                  <c:v>-1.5247899600600778</c:v>
                </c:pt>
                <c:pt idx="72">
                  <c:v>-1.4899278468214874</c:v>
                </c:pt>
                <c:pt idx="73">
                  <c:v>-1.4550657335828969</c:v>
                </c:pt>
                <c:pt idx="74">
                  <c:v>-1.4202036203443065</c:v>
                </c:pt>
                <c:pt idx="75">
                  <c:v>-1.385341507105716</c:v>
                </c:pt>
                <c:pt idx="76">
                  <c:v>-1.3504793938671256</c:v>
                </c:pt>
                <c:pt idx="77">
                  <c:v>-1.3156172806285351</c:v>
                </c:pt>
                <c:pt idx="78">
                  <c:v>-1.2807551673899447</c:v>
                </c:pt>
                <c:pt idx="79">
                  <c:v>-1.2458930541513542</c:v>
                </c:pt>
                <c:pt idx="80">
                  <c:v>-1.2110309409127638</c:v>
                </c:pt>
              </c:numCache>
            </c:numRef>
          </c:xVal>
          <c:yVal>
            <c:numRef>
              <c:f>'Left-Tailed'!$D$61:$D$141</c:f>
              <c:numCache>
                <c:formatCode>General</c:formatCode>
                <c:ptCount val="81"/>
                <c:pt idx="0">
                  <c:v>8.2247430013313949E-4</c:v>
                </c:pt>
                <c:pt idx="1">
                  <c:v>8.9213873717130284E-4</c:v>
                </c:pt>
                <c:pt idx="2">
                  <c:v>9.6762102341045218E-4</c:v>
                </c:pt>
                <c:pt idx="3">
                  <c:v>1.0493926658950332E-3</c:v>
                </c:pt>
                <c:pt idx="4">
                  <c:v>1.1379613563637888E-3</c:v>
                </c:pt>
                <c:pt idx="5">
                  <c:v>1.2338734857624855E-3</c:v>
                </c:pt>
                <c:pt idx="6">
                  <c:v>1.3377168009156162E-3</c:v>
                </c:pt>
                <c:pt idx="7">
                  <c:v>1.4501232073336531E-3</c:v>
                </c:pt>
                <c:pt idx="8">
                  <c:v>1.5717717216778373E-3</c:v>
                </c:pt>
                <c:pt idx="9">
                  <c:v>1.7033915768507612E-3</c:v>
                </c:pt>
                <c:pt idx="10">
                  <c:v>1.8457654820174328E-3</c:v>
                </c:pt>
                <c:pt idx="11">
                  <c:v>1.999733039076869E-3</c:v>
                </c:pt>
                <c:pt idx="12">
                  <c:v>2.1661943161871426E-3</c:v>
                </c:pt>
                <c:pt idx="13">
                  <c:v>2.346113577884668E-3</c:v>
                </c:pt>
                <c:pt idx="14">
                  <c:v>2.5405231701194839E-3</c:v>
                </c:pt>
                <c:pt idx="15">
                  <c:v>2.7505275571388277E-3</c:v>
                </c:pt>
                <c:pt idx="16">
                  <c:v>2.9773075055794505E-3</c:v>
                </c:pt>
                <c:pt idx="17">
                  <c:v>3.2221244093612483E-3</c:v>
                </c:pt>
                <c:pt idx="18">
                  <c:v>3.486324746998659E-3</c:v>
                </c:pt>
                <c:pt idx="19">
                  <c:v>3.7713446607493409E-3</c:v>
                </c:pt>
                <c:pt idx="20">
                  <c:v>4.0787146445907989E-3</c:v>
                </c:pt>
                <c:pt idx="21">
                  <c:v>4.4100643253432463E-3</c:v>
                </c:pt>
                <c:pt idx="22">
                  <c:v>4.7671273183326392E-3</c:v>
                </c:pt>
                <c:pt idx="23">
                  <c:v>5.151746135802735E-3</c:v>
                </c:pt>
                <c:pt idx="24">
                  <c:v>5.5658771228339491E-3</c:v>
                </c:pt>
                <c:pt idx="25">
                  <c:v>6.0115953918054334E-3</c:v>
                </c:pt>
                <c:pt idx="26">
                  <c:v>6.4910997224454378E-3</c:v>
                </c:pt>
                <c:pt idx="27">
                  <c:v>7.0067173902555952E-3</c:v>
                </c:pt>
                <c:pt idx="28">
                  <c:v>7.560908881573865E-3</c:v>
                </c:pt>
                <c:pt idx="29">
                  <c:v>8.1562724487704904E-3</c:v>
                </c:pt>
                <c:pt idx="30">
                  <c:v>8.7955484540664774E-3</c:v>
                </c:pt>
                <c:pt idx="31">
                  <c:v>9.4816234452473266E-3</c:v>
                </c:pt>
                <c:pt idx="32">
                  <c:v>1.0217533901144521E-2</c:v>
                </c:pt>
                <c:pt idx="33">
                  <c:v>1.100646957920751E-2</c:v>
                </c:pt>
                <c:pt idx="34">
                  <c:v>1.1851776391834821E-2</c:v>
                </c:pt>
                <c:pt idx="35">
                  <c:v>1.2756958732422316E-2</c:v>
                </c:pt>
                <c:pt idx="36">
                  <c:v>1.3725681166383024E-2</c:v>
                </c:pt>
                <c:pt idx="37">
                  <c:v>1.4761769396761859E-2</c:v>
                </c:pt>
                <c:pt idx="38">
                  <c:v>1.586921040859211E-2</c:v>
                </c:pt>
                <c:pt idx="39">
                  <c:v>1.7052151690905595E-2</c:v>
                </c:pt>
                <c:pt idx="40">
                  <c:v>1.8314899430415692E-2</c:v>
                </c:pt>
                <c:pt idx="41">
                  <c:v>1.9661915566450434E-2</c:v>
                </c:pt>
                <c:pt idx="42">
                  <c:v>2.1097813592843354E-2</c:v>
                </c:pt>
                <c:pt idx="43">
                  <c:v>2.2627352989321753E-2</c:v>
                </c:pt>
                <c:pt idx="44">
                  <c:v>2.4255432162604326E-2</c:v>
                </c:pt>
                <c:pt idx="45">
                  <c:v>2.5987079776083482E-2</c:v>
                </c:pt>
                <c:pt idx="46">
                  <c:v>2.782744434677465E-2</c:v>
                </c:pt>
                <c:pt idx="47">
                  <c:v>2.9781781989329896E-2</c:v>
                </c:pt>
                <c:pt idx="48">
                  <c:v>3.1855442189500489E-2</c:v>
                </c:pt>
                <c:pt idx="49">
                  <c:v>3.4053851493662114E-2</c:v>
                </c:pt>
                <c:pt idx="50">
                  <c:v>3.638249500705501E-2</c:v>
                </c:pt>
                <c:pt idx="51">
                  <c:v>3.8846895601402892E-2</c:v>
                </c:pt>
                <c:pt idx="52">
                  <c:v>4.1452590742718572E-2</c:v>
                </c:pt>
                <c:pt idx="53">
                  <c:v>4.4205106862527647E-2</c:v>
                </c:pt>
                <c:pt idx="54">
                  <c:v>4.7109931210577577E-2</c:v>
                </c:pt>
                <c:pt idx="55">
                  <c:v>5.0172481144461288E-2</c:v>
                </c:pt>
                <c:pt idx="56">
                  <c:v>5.3398070831565884E-2</c:v>
                </c:pt>
                <c:pt idx="57">
                  <c:v>5.6791875361415341E-2</c:v>
                </c:pt>
                <c:pt idx="58">
                  <c:v>6.0358892291844046E-2</c:v>
                </c:pt>
                <c:pt idx="59">
                  <c:v>6.410390068050302E-2</c:v>
                </c:pt>
                <c:pt idx="60">
                  <c:v>6.8031417683905832E-2</c:v>
                </c:pt>
                <c:pt idx="61">
                  <c:v>7.2145652839468444E-2</c:v>
                </c:pt>
                <c:pt idx="62">
                  <c:v>7.6450460181620744E-2</c:v>
                </c:pt>
                <c:pt idx="63">
                  <c:v>8.0949288380858672E-2</c:v>
                </c:pt>
                <c:pt idx="64">
                  <c:v>8.5645129134280504E-2</c:v>
                </c:pt>
                <c:pt idx="65">
                  <c:v>9.0540464077371569E-2</c:v>
                </c:pt>
                <c:pt idx="66">
                  <c:v>9.5637210529152E-2</c:v>
                </c:pt>
                <c:pt idx="67">
                  <c:v>0.10093666642581356</c:v>
                </c:pt>
                <c:pt idx="68">
                  <c:v>0.10643945484109096</c:v>
                </c:pt>
                <c:pt idx="69">
                  <c:v>0.11214546853423674</c:v>
                </c:pt>
                <c:pt idx="70">
                  <c:v>0.11805381500792368</c:v>
                </c:pt>
                <c:pt idx="71">
                  <c:v>0.12416276259796012</c:v>
                </c:pt>
                <c:pt idx="72">
                  <c:v>0.13046968815359</c:v>
                </c:pt>
                <c:pt idx="73">
                  <c:v>0.13697102690055654</c:v>
                </c:pt>
                <c:pt idx="74">
                  <c:v>0.14366222510817969</c:v>
                </c:pt>
                <c:pt idx="75">
                  <c:v>0.15053769620558846</c:v>
                </c:pt>
                <c:pt idx="76">
                  <c:v>0.157590781010088</c:v>
                </c:pt>
                <c:pt idx="77">
                  <c:v>0.16481371274159895</c:v>
                </c:pt>
                <c:pt idx="78">
                  <c:v>0.17219758750036435</c:v>
                </c:pt>
                <c:pt idx="79">
                  <c:v>0.1797323408799332</c:v>
                </c:pt>
                <c:pt idx="80">
                  <c:v>0.18740673137311881</c:v>
                </c:pt>
              </c:numCache>
            </c:numRef>
          </c:yVal>
          <c:smooth val="1"/>
        </c:ser>
        <c:ser>
          <c:idx val="0"/>
          <c:order val="1"/>
          <c:tx>
            <c:v>Density</c:v>
          </c:tx>
          <c:spPr>
            <a:ln w="38100">
              <a:solidFill>
                <a:srgbClr val="0000FF"/>
              </a:solidFill>
              <a:prstDash val="solid"/>
            </a:ln>
          </c:spPr>
          <c:marker>
            <c:symbol val="none"/>
          </c:marker>
          <c:xVal>
            <c:numRef>
              <c:f>'Left-Tailed'!$C$16:$C$56</c:f>
              <c:numCache>
                <c:formatCode>General</c:formatCode>
                <c:ptCount val="41"/>
                <c:pt idx="0">
                  <c:v>-4</c:v>
                </c:pt>
                <c:pt idx="1">
                  <c:v>-3.8</c:v>
                </c:pt>
                <c:pt idx="2">
                  <c:v>-3.5999999999999996</c:v>
                </c:pt>
                <c:pt idx="3">
                  <c:v>-3.3999999999999995</c:v>
                </c:pt>
                <c:pt idx="4">
                  <c:v>-3.1999999999999993</c:v>
                </c:pt>
                <c:pt idx="5">
                  <c:v>-2.9999999999999991</c:v>
                </c:pt>
                <c:pt idx="6">
                  <c:v>-2.7999999999999989</c:v>
                </c:pt>
                <c:pt idx="7">
                  <c:v>-2.5999999999999988</c:v>
                </c:pt>
                <c:pt idx="8">
                  <c:v>-2.3999999999999986</c:v>
                </c:pt>
                <c:pt idx="9">
                  <c:v>-2.1999999999999984</c:v>
                </c:pt>
                <c:pt idx="10">
                  <c:v>-1.9999999999999984</c:v>
                </c:pt>
                <c:pt idx="11">
                  <c:v>-1.7999999999999985</c:v>
                </c:pt>
                <c:pt idx="12">
                  <c:v>-1.5999999999999985</c:v>
                </c:pt>
                <c:pt idx="13">
                  <c:v>-1.3999999999999986</c:v>
                </c:pt>
                <c:pt idx="14">
                  <c:v>-1.1999999999999986</c:v>
                </c:pt>
                <c:pt idx="15">
                  <c:v>-0.99999999999999867</c:v>
                </c:pt>
                <c:pt idx="16">
                  <c:v>-0.79999999999999871</c:v>
                </c:pt>
                <c:pt idx="17">
                  <c:v>-0.59999999999999876</c:v>
                </c:pt>
                <c:pt idx="18">
                  <c:v>-0.39999999999999875</c:v>
                </c:pt>
                <c:pt idx="19">
                  <c:v>-0.19999999999999873</c:v>
                </c:pt>
                <c:pt idx="20">
                  <c:v>1.27675647831893E-15</c:v>
                </c:pt>
                <c:pt idx="21">
                  <c:v>0.20000000000000129</c:v>
                </c:pt>
                <c:pt idx="22">
                  <c:v>0.4000000000000013</c:v>
                </c:pt>
                <c:pt idx="23">
                  <c:v>0.60000000000000131</c:v>
                </c:pt>
                <c:pt idx="24">
                  <c:v>0.80000000000000138</c:v>
                </c:pt>
                <c:pt idx="25">
                  <c:v>1.0000000000000013</c:v>
                </c:pt>
                <c:pt idx="26">
                  <c:v>1.2000000000000013</c:v>
                </c:pt>
                <c:pt idx="27">
                  <c:v>1.4000000000000012</c:v>
                </c:pt>
                <c:pt idx="28">
                  <c:v>1.6000000000000012</c:v>
                </c:pt>
                <c:pt idx="29">
                  <c:v>1.8000000000000012</c:v>
                </c:pt>
                <c:pt idx="30">
                  <c:v>2.0000000000000013</c:v>
                </c:pt>
                <c:pt idx="31">
                  <c:v>2.2000000000000015</c:v>
                </c:pt>
                <c:pt idx="32">
                  <c:v>2.4000000000000017</c:v>
                </c:pt>
                <c:pt idx="33">
                  <c:v>2.6000000000000019</c:v>
                </c:pt>
                <c:pt idx="34">
                  <c:v>2.800000000000002</c:v>
                </c:pt>
                <c:pt idx="35">
                  <c:v>3.0000000000000022</c:v>
                </c:pt>
                <c:pt idx="36">
                  <c:v>3.2000000000000024</c:v>
                </c:pt>
                <c:pt idx="37">
                  <c:v>3.4000000000000026</c:v>
                </c:pt>
                <c:pt idx="38">
                  <c:v>3.6000000000000028</c:v>
                </c:pt>
                <c:pt idx="39">
                  <c:v>3.8000000000000029</c:v>
                </c:pt>
                <c:pt idx="40">
                  <c:v>4.0000000000000027</c:v>
                </c:pt>
              </c:numCache>
            </c:numRef>
          </c:xVal>
          <c:yVal>
            <c:numRef>
              <c:f>'Left-Tailed'!$D$16:$D$56</c:f>
              <c:numCache>
                <c:formatCode>General</c:formatCode>
                <c:ptCount val="41"/>
                <c:pt idx="0">
                  <c:v>8.2247430013313949E-4</c:v>
                </c:pt>
                <c:pt idx="1">
                  <c:v>1.3095907391567757E-3</c:v>
                </c:pt>
                <c:pt idx="2">
                  <c:v>2.076983099711507E-3</c:v>
                </c:pt>
                <c:pt idx="3">
                  <c:v>3.2761226464425469E-3</c:v>
                </c:pt>
                <c:pt idx="4">
                  <c:v>5.1308560784476256E-3</c:v>
                </c:pt>
                <c:pt idx="5">
                  <c:v>7.9637866461806737E-3</c:v>
                </c:pt>
                <c:pt idx="6">
                  <c:v>1.2225641868022583E-2</c:v>
                </c:pt>
                <c:pt idx="7">
                  <c:v>1.8522280164803184E-2</c:v>
                </c:pt>
                <c:pt idx="8">
                  <c:v>2.7629121628762472E-2</c:v>
                </c:pt>
                <c:pt idx="9">
                  <c:v>4.0476866433134355E-2</c:v>
                </c:pt>
                <c:pt idx="10">
                  <c:v>5.8087215247357118E-2</c:v>
                </c:pt>
                <c:pt idx="11">
                  <c:v>8.1436536616818475E-2</c:v>
                </c:pt>
                <c:pt idx="12">
                  <c:v>0.11123413802230539</c:v>
                </c:pt>
                <c:pt idx="13">
                  <c:v>0.14762471385403836</c:v>
                </c:pt>
                <c:pt idx="14">
                  <c:v>0.18986214967139084</c:v>
                </c:pt>
                <c:pt idx="15">
                  <c:v>0.23604564912670131</c:v>
                </c:pt>
                <c:pt idx="16">
                  <c:v>0.28303935016011483</c:v>
                </c:pt>
                <c:pt idx="17">
                  <c:v>0.32668708895620496</c:v>
                </c:pt>
                <c:pt idx="18">
                  <c:v>0.36236650966936168</c:v>
                </c:pt>
                <c:pt idx="19">
                  <c:v>0.3858091860741194</c:v>
                </c:pt>
                <c:pt idx="20">
                  <c:v>0.39398858571143264</c:v>
                </c:pt>
                <c:pt idx="21">
                  <c:v>0.38580918607411918</c:v>
                </c:pt>
                <c:pt idx="22">
                  <c:v>0.36236650966936124</c:v>
                </c:pt>
                <c:pt idx="23">
                  <c:v>0.32668708895620452</c:v>
                </c:pt>
                <c:pt idx="24">
                  <c:v>0.28303935016011422</c:v>
                </c:pt>
                <c:pt idx="25">
                  <c:v>0.23604564912670065</c:v>
                </c:pt>
                <c:pt idx="26">
                  <c:v>0.18986214967139028</c:v>
                </c:pt>
                <c:pt idx="27">
                  <c:v>0.14762471385403783</c:v>
                </c:pt>
                <c:pt idx="28">
                  <c:v>0.1112341380223049</c:v>
                </c:pt>
                <c:pt idx="29">
                  <c:v>8.1436536616818114E-2</c:v>
                </c:pt>
                <c:pt idx="30">
                  <c:v>5.8087215247356841E-2</c:v>
                </c:pt>
                <c:pt idx="31">
                  <c:v>4.0476866433134119E-2</c:v>
                </c:pt>
                <c:pt idx="32">
                  <c:v>2.7629121628762309E-2</c:v>
                </c:pt>
                <c:pt idx="33">
                  <c:v>1.8522280164803059E-2</c:v>
                </c:pt>
                <c:pt idx="34">
                  <c:v>1.2225641868022502E-2</c:v>
                </c:pt>
                <c:pt idx="35">
                  <c:v>7.9637866461806216E-3</c:v>
                </c:pt>
                <c:pt idx="36">
                  <c:v>5.1308560784475866E-3</c:v>
                </c:pt>
                <c:pt idx="37">
                  <c:v>3.2761226464425286E-3</c:v>
                </c:pt>
                <c:pt idx="38">
                  <c:v>2.076983099711497E-3</c:v>
                </c:pt>
                <c:pt idx="39">
                  <c:v>1.3095907391567694E-3</c:v>
                </c:pt>
                <c:pt idx="40">
                  <c:v>8.2247430013313407E-4</c:v>
                </c:pt>
              </c:numCache>
            </c:numRef>
          </c:yVal>
          <c:smooth val="1"/>
        </c:ser>
        <c:ser>
          <c:idx val="1"/>
          <c:order val="2"/>
          <c:tx>
            <c:strRef>
              <c:f>'Left-Tailed'!$H$24</c:f>
              <c:strCache>
                <c:ptCount val="1"/>
                <c:pt idx="0">
                  <c:v>12.00%</c:v>
                </c:pt>
              </c:strCache>
            </c:strRef>
          </c:tx>
          <c:marker>
            <c:symbol val="none"/>
          </c:marker>
          <c:errBars>
            <c:errDir val="y"/>
            <c:errBarType val="minus"/>
            <c:errValType val="percentage"/>
            <c:noEndCap val="0"/>
            <c:val val="100"/>
            <c:spPr>
              <a:ln w="38100">
                <a:solidFill>
                  <a:srgbClr val="FF0000"/>
                </a:solidFill>
              </a:ln>
            </c:spPr>
          </c:errBars>
          <c:xVal>
            <c:numRef>
              <c:f>'Left-Tailed'!$C$141</c:f>
              <c:numCache>
                <c:formatCode>General</c:formatCode>
                <c:ptCount val="1"/>
                <c:pt idx="0">
                  <c:v>-1.2110309409127638</c:v>
                </c:pt>
              </c:numCache>
            </c:numRef>
          </c:xVal>
          <c:yVal>
            <c:numRef>
              <c:f>'Left-Tailed'!$D$141</c:f>
              <c:numCache>
                <c:formatCode>General</c:formatCode>
                <c:ptCount val="1"/>
                <c:pt idx="0">
                  <c:v>0.18740673137311881</c:v>
                </c:pt>
              </c:numCache>
            </c:numRef>
          </c:yVal>
          <c:smooth val="1"/>
        </c:ser>
        <c:ser>
          <c:idx val="3"/>
          <c:order val="3"/>
          <c:tx>
            <c:v>a</c:v>
          </c:tx>
          <c:marker>
            <c:symbol val="none"/>
          </c:marker>
          <c:dLbls>
            <c:txPr>
              <a:bodyPr/>
              <a:lstStyle/>
              <a:p>
                <a:pPr>
                  <a:defRPr sz="1200"/>
                </a:pPr>
                <a:endParaRPr lang="en-US"/>
              </a:p>
            </c:txPr>
            <c:showLegendKey val="0"/>
            <c:showVal val="0"/>
            <c:showCatName val="0"/>
            <c:showSerName val="1"/>
            <c:showPercent val="0"/>
            <c:showBubbleSize val="0"/>
            <c:showLeaderLines val="0"/>
          </c:dLbls>
          <c:xVal>
            <c:numRef>
              <c:f>'Left-Tailed'!$J$23</c:f>
              <c:numCache>
                <c:formatCode>General</c:formatCode>
                <c:ptCount val="1"/>
                <c:pt idx="0">
                  <c:v>-1.2110000000000001</c:v>
                </c:pt>
              </c:numCache>
            </c:numRef>
          </c:xVal>
          <c:yVal>
            <c:numLit>
              <c:formatCode>General</c:formatCode>
              <c:ptCount val="1"/>
              <c:pt idx="0">
                <c:v>0.02</c:v>
              </c:pt>
            </c:numLit>
          </c:yVal>
          <c:smooth val="1"/>
        </c:ser>
        <c:dLbls>
          <c:showLegendKey val="0"/>
          <c:showVal val="0"/>
          <c:showCatName val="0"/>
          <c:showSerName val="0"/>
          <c:showPercent val="0"/>
          <c:showBubbleSize val="0"/>
        </c:dLbls>
        <c:axId val="211702528"/>
        <c:axId val="211704448"/>
      </c:scatterChart>
      <c:valAx>
        <c:axId val="211702528"/>
        <c:scaling>
          <c:orientation val="minMax"/>
        </c:scaling>
        <c:delete val="0"/>
        <c:axPos val="b"/>
        <c:title>
          <c:tx>
            <c:rich>
              <a:bodyPr/>
              <a:lstStyle/>
              <a:p>
                <a:pPr>
                  <a:defRPr sz="1200" baseline="0"/>
                </a:pPr>
                <a:r>
                  <a:rPr lang="en-US" sz="1200" baseline="0"/>
                  <a:t>t</a:t>
                </a:r>
              </a:p>
            </c:rich>
          </c:tx>
          <c:layout/>
          <c:overlay val="0"/>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Verdana"/>
                <a:ea typeface="Verdana"/>
                <a:cs typeface="Verdana"/>
              </a:defRPr>
            </a:pPr>
            <a:endParaRPr lang="en-US"/>
          </a:p>
        </c:txPr>
        <c:crossAx val="211704448"/>
        <c:crosses val="autoZero"/>
        <c:crossBetween val="midCat"/>
      </c:valAx>
      <c:valAx>
        <c:axId val="211704448"/>
        <c:scaling>
          <c:orientation val="minMax"/>
        </c:scaling>
        <c:delete val="0"/>
        <c:axPos val="l"/>
        <c:numFmt formatCode="General" sourceLinked="1"/>
        <c:majorTickMark val="none"/>
        <c:minorTickMark val="none"/>
        <c:tickLblPos val="none"/>
        <c:spPr>
          <a:ln w="3175">
            <a:solidFill>
              <a:srgbClr val="000000"/>
            </a:solidFill>
            <a:prstDash val="solid"/>
          </a:ln>
        </c:spPr>
        <c:txPr>
          <a:bodyPr rot="0" vert="horz"/>
          <a:lstStyle/>
          <a:p>
            <a:pPr>
              <a:defRPr sz="800" b="0" i="0" u="none" strike="noStrike" baseline="0">
                <a:solidFill>
                  <a:srgbClr val="000000"/>
                </a:solidFill>
                <a:latin typeface="Verdana"/>
                <a:ea typeface="Verdana"/>
                <a:cs typeface="Verdana"/>
              </a:defRPr>
            </a:pPr>
            <a:endParaRPr lang="en-US"/>
          </a:p>
        </c:txPr>
        <c:crossAx val="211702528"/>
        <c:crosses val="autoZero"/>
        <c:crossBetween val="midCat"/>
      </c:valAx>
      <c:spPr>
        <a:noFill/>
        <a:ln w="28575">
          <a:noFill/>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Verdana"/>
          <a:ea typeface="Verdana"/>
          <a:cs typeface="Verdana"/>
        </a:defRPr>
      </a:pPr>
      <a:endParaRPr lang="en-US"/>
    </a:p>
  </c:txPr>
  <c:printSettings>
    <c:headerFooter/>
    <c:pageMargins b="0.75" l="0.7" r="0.7" t="0.75" header="0.3" footer="0.3"/>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aseline="0"/>
            </a:pPr>
            <a:r>
              <a:rPr lang="en-US" sz="1800" baseline="0"/>
              <a:t>Student-t Probability Distribution</a:t>
            </a:r>
          </a:p>
        </c:rich>
      </c:tx>
      <c:layout>
        <c:manualLayout>
          <c:xMode val="edge"/>
          <c:yMode val="edge"/>
          <c:x val="0.3020307008765406"/>
          <c:y val="7.0685196389241312E-2"/>
        </c:manualLayout>
      </c:layout>
      <c:overlay val="1"/>
    </c:title>
    <c:autoTitleDeleted val="0"/>
    <c:plotArea>
      <c:layout>
        <c:manualLayout>
          <c:layoutTarget val="inner"/>
          <c:xMode val="edge"/>
          <c:yMode val="edge"/>
          <c:x val="0.14414188188820237"/>
          <c:y val="0.31842815387061763"/>
          <c:w val="0.74220727974943523"/>
          <c:h val="0.49059910527946182"/>
        </c:manualLayout>
      </c:layout>
      <c:scatterChart>
        <c:scatterStyle val="smoothMarker"/>
        <c:varyColors val="0"/>
        <c:ser>
          <c:idx val="2"/>
          <c:order val="0"/>
          <c:tx>
            <c:v>Area</c:v>
          </c:tx>
          <c:spPr>
            <a:ln w="38100">
              <a:solidFill>
                <a:srgbClr val="BBCCDD"/>
              </a:solidFill>
              <a:prstDash val="solid"/>
            </a:ln>
          </c:spPr>
          <c:marker>
            <c:symbol val="none"/>
          </c:marker>
          <c:errBars>
            <c:errDir val="y"/>
            <c:errBarType val="minus"/>
            <c:errValType val="percentage"/>
            <c:noEndCap val="0"/>
            <c:val val="100"/>
            <c:spPr>
              <a:ln w="50800">
                <a:solidFill>
                  <a:schemeClr val="tx2">
                    <a:lumMod val="20000"/>
                    <a:lumOff val="80000"/>
                  </a:schemeClr>
                </a:solidFill>
              </a:ln>
            </c:spPr>
          </c:errBars>
          <c:xVal>
            <c:numRef>
              <c:f>'Left-Tailed'!$C$61:$C$141</c:f>
              <c:numCache>
                <c:formatCode>General</c:formatCode>
                <c:ptCount val="81"/>
                <c:pt idx="0">
                  <c:v>-4</c:v>
                </c:pt>
                <c:pt idx="1">
                  <c:v>-3.9651378867614095</c:v>
                </c:pt>
                <c:pt idx="2">
                  <c:v>-3.9302757735228191</c:v>
                </c:pt>
                <c:pt idx="3">
                  <c:v>-3.8954136602842286</c:v>
                </c:pt>
                <c:pt idx="4">
                  <c:v>-3.8605515470456382</c:v>
                </c:pt>
                <c:pt idx="5">
                  <c:v>-3.8256894338070477</c:v>
                </c:pt>
                <c:pt idx="6">
                  <c:v>-3.7908273205684573</c:v>
                </c:pt>
                <c:pt idx="7">
                  <c:v>-3.7559652073298668</c:v>
                </c:pt>
                <c:pt idx="8">
                  <c:v>-3.7211030940912764</c:v>
                </c:pt>
                <c:pt idx="9">
                  <c:v>-3.6862409808526859</c:v>
                </c:pt>
                <c:pt idx="10">
                  <c:v>-3.6513788676140955</c:v>
                </c:pt>
                <c:pt idx="11">
                  <c:v>-3.616516754375505</c:v>
                </c:pt>
                <c:pt idx="12">
                  <c:v>-3.5816546411369146</c:v>
                </c:pt>
                <c:pt idx="13">
                  <c:v>-3.5467925278983241</c:v>
                </c:pt>
                <c:pt idx="14">
                  <c:v>-3.5119304146597337</c:v>
                </c:pt>
                <c:pt idx="15">
                  <c:v>-3.4770683014211432</c:v>
                </c:pt>
                <c:pt idx="16">
                  <c:v>-3.4422061881825528</c:v>
                </c:pt>
                <c:pt idx="17">
                  <c:v>-3.4073440749439623</c:v>
                </c:pt>
                <c:pt idx="18">
                  <c:v>-3.3724819617053718</c:v>
                </c:pt>
                <c:pt idx="19">
                  <c:v>-3.3376198484667814</c:v>
                </c:pt>
                <c:pt idx="20">
                  <c:v>-3.3027577352281909</c:v>
                </c:pt>
                <c:pt idx="21">
                  <c:v>-3.2678956219896005</c:v>
                </c:pt>
                <c:pt idx="22">
                  <c:v>-3.23303350875101</c:v>
                </c:pt>
                <c:pt idx="23">
                  <c:v>-3.1981713955124196</c:v>
                </c:pt>
                <c:pt idx="24">
                  <c:v>-3.1633092822738291</c:v>
                </c:pt>
                <c:pt idx="25">
                  <c:v>-3.1284471690352387</c:v>
                </c:pt>
                <c:pt idx="26">
                  <c:v>-3.0935850557966482</c:v>
                </c:pt>
                <c:pt idx="27">
                  <c:v>-3.0587229425580578</c:v>
                </c:pt>
                <c:pt idx="28">
                  <c:v>-3.0238608293194673</c:v>
                </c:pt>
                <c:pt idx="29">
                  <c:v>-2.9889987160808769</c:v>
                </c:pt>
                <c:pt idx="30">
                  <c:v>-2.9541366028422864</c:v>
                </c:pt>
                <c:pt idx="31">
                  <c:v>-2.919274489603696</c:v>
                </c:pt>
                <c:pt idx="32">
                  <c:v>-2.8844123763651055</c:v>
                </c:pt>
                <c:pt idx="33">
                  <c:v>-2.849550263126515</c:v>
                </c:pt>
                <c:pt idx="34">
                  <c:v>-2.8146881498879246</c:v>
                </c:pt>
                <c:pt idx="35">
                  <c:v>-2.7798260366493341</c:v>
                </c:pt>
                <c:pt idx="36">
                  <c:v>-2.7449639234107437</c:v>
                </c:pt>
                <c:pt idx="37">
                  <c:v>-2.7101018101721532</c:v>
                </c:pt>
                <c:pt idx="38">
                  <c:v>-2.6752396969335628</c:v>
                </c:pt>
                <c:pt idx="39">
                  <c:v>-2.6403775836949723</c:v>
                </c:pt>
                <c:pt idx="40">
                  <c:v>-2.6055154704563819</c:v>
                </c:pt>
                <c:pt idx="41">
                  <c:v>-2.5706533572177914</c:v>
                </c:pt>
                <c:pt idx="42">
                  <c:v>-2.535791243979201</c:v>
                </c:pt>
                <c:pt idx="43">
                  <c:v>-2.5009291307406105</c:v>
                </c:pt>
                <c:pt idx="44">
                  <c:v>-2.4660670175020201</c:v>
                </c:pt>
                <c:pt idx="45">
                  <c:v>-2.4312049042634296</c:v>
                </c:pt>
                <c:pt idx="46">
                  <c:v>-2.3963427910248392</c:v>
                </c:pt>
                <c:pt idx="47">
                  <c:v>-2.3614806777862487</c:v>
                </c:pt>
                <c:pt idx="48">
                  <c:v>-2.3266185645476583</c:v>
                </c:pt>
                <c:pt idx="49">
                  <c:v>-2.2917564513090678</c:v>
                </c:pt>
                <c:pt idx="50">
                  <c:v>-2.2568943380704773</c:v>
                </c:pt>
                <c:pt idx="51">
                  <c:v>-2.2220322248318869</c:v>
                </c:pt>
                <c:pt idx="52">
                  <c:v>-2.1871701115932964</c:v>
                </c:pt>
                <c:pt idx="53">
                  <c:v>-2.152307998354706</c:v>
                </c:pt>
                <c:pt idx="54">
                  <c:v>-2.1174458851161155</c:v>
                </c:pt>
                <c:pt idx="55">
                  <c:v>-2.0825837718775251</c:v>
                </c:pt>
                <c:pt idx="56">
                  <c:v>-2.0477216586389346</c:v>
                </c:pt>
                <c:pt idx="57">
                  <c:v>-2.0128595454003442</c:v>
                </c:pt>
                <c:pt idx="58">
                  <c:v>-1.9779974321617537</c:v>
                </c:pt>
                <c:pt idx="59">
                  <c:v>-1.9431353189231633</c:v>
                </c:pt>
                <c:pt idx="60">
                  <c:v>-1.9082732056845728</c:v>
                </c:pt>
                <c:pt idx="61">
                  <c:v>-1.8734110924459824</c:v>
                </c:pt>
                <c:pt idx="62">
                  <c:v>-1.8385489792073919</c:v>
                </c:pt>
                <c:pt idx="63">
                  <c:v>-1.8036868659688015</c:v>
                </c:pt>
                <c:pt idx="64">
                  <c:v>-1.768824752730211</c:v>
                </c:pt>
                <c:pt idx="65">
                  <c:v>-1.7339626394916205</c:v>
                </c:pt>
                <c:pt idx="66">
                  <c:v>-1.6991005262530301</c:v>
                </c:pt>
                <c:pt idx="67">
                  <c:v>-1.6642384130144396</c:v>
                </c:pt>
                <c:pt idx="68">
                  <c:v>-1.6293762997758492</c:v>
                </c:pt>
                <c:pt idx="69">
                  <c:v>-1.5945141865372587</c:v>
                </c:pt>
                <c:pt idx="70">
                  <c:v>-1.5596520732986683</c:v>
                </c:pt>
                <c:pt idx="71">
                  <c:v>-1.5247899600600778</c:v>
                </c:pt>
                <c:pt idx="72">
                  <c:v>-1.4899278468214874</c:v>
                </c:pt>
                <c:pt idx="73">
                  <c:v>-1.4550657335828969</c:v>
                </c:pt>
                <c:pt idx="74">
                  <c:v>-1.4202036203443065</c:v>
                </c:pt>
                <c:pt idx="75">
                  <c:v>-1.385341507105716</c:v>
                </c:pt>
                <c:pt idx="76">
                  <c:v>-1.3504793938671256</c:v>
                </c:pt>
                <c:pt idx="77">
                  <c:v>-1.3156172806285351</c:v>
                </c:pt>
                <c:pt idx="78">
                  <c:v>-1.2807551673899447</c:v>
                </c:pt>
                <c:pt idx="79">
                  <c:v>-1.2458930541513542</c:v>
                </c:pt>
                <c:pt idx="80">
                  <c:v>-1.2110309409127638</c:v>
                </c:pt>
              </c:numCache>
            </c:numRef>
          </c:xVal>
          <c:yVal>
            <c:numRef>
              <c:f>'Left-Tailed'!$D$61:$D$141</c:f>
              <c:numCache>
                <c:formatCode>General</c:formatCode>
                <c:ptCount val="81"/>
                <c:pt idx="0">
                  <c:v>8.2247430013313949E-4</c:v>
                </c:pt>
                <c:pt idx="1">
                  <c:v>8.9213873717130284E-4</c:v>
                </c:pt>
                <c:pt idx="2">
                  <c:v>9.6762102341045218E-4</c:v>
                </c:pt>
                <c:pt idx="3">
                  <c:v>1.0493926658950332E-3</c:v>
                </c:pt>
                <c:pt idx="4">
                  <c:v>1.1379613563637888E-3</c:v>
                </c:pt>
                <c:pt idx="5">
                  <c:v>1.2338734857624855E-3</c:v>
                </c:pt>
                <c:pt idx="6">
                  <c:v>1.3377168009156162E-3</c:v>
                </c:pt>
                <c:pt idx="7">
                  <c:v>1.4501232073336531E-3</c:v>
                </c:pt>
                <c:pt idx="8">
                  <c:v>1.5717717216778373E-3</c:v>
                </c:pt>
                <c:pt idx="9">
                  <c:v>1.7033915768507612E-3</c:v>
                </c:pt>
                <c:pt idx="10">
                  <c:v>1.8457654820174328E-3</c:v>
                </c:pt>
                <c:pt idx="11">
                  <c:v>1.999733039076869E-3</c:v>
                </c:pt>
                <c:pt idx="12">
                  <c:v>2.1661943161871426E-3</c:v>
                </c:pt>
                <c:pt idx="13">
                  <c:v>2.346113577884668E-3</c:v>
                </c:pt>
                <c:pt idx="14">
                  <c:v>2.5405231701194839E-3</c:v>
                </c:pt>
                <c:pt idx="15">
                  <c:v>2.7505275571388277E-3</c:v>
                </c:pt>
                <c:pt idx="16">
                  <c:v>2.9773075055794505E-3</c:v>
                </c:pt>
                <c:pt idx="17">
                  <c:v>3.2221244093612483E-3</c:v>
                </c:pt>
                <c:pt idx="18">
                  <c:v>3.486324746998659E-3</c:v>
                </c:pt>
                <c:pt idx="19">
                  <c:v>3.7713446607493409E-3</c:v>
                </c:pt>
                <c:pt idx="20">
                  <c:v>4.0787146445907989E-3</c:v>
                </c:pt>
                <c:pt idx="21">
                  <c:v>4.4100643253432463E-3</c:v>
                </c:pt>
                <c:pt idx="22">
                  <c:v>4.7671273183326392E-3</c:v>
                </c:pt>
                <c:pt idx="23">
                  <c:v>5.151746135802735E-3</c:v>
                </c:pt>
                <c:pt idx="24">
                  <c:v>5.5658771228339491E-3</c:v>
                </c:pt>
                <c:pt idx="25">
                  <c:v>6.0115953918054334E-3</c:v>
                </c:pt>
                <c:pt idx="26">
                  <c:v>6.4910997224454378E-3</c:v>
                </c:pt>
                <c:pt idx="27">
                  <c:v>7.0067173902555952E-3</c:v>
                </c:pt>
                <c:pt idx="28">
                  <c:v>7.560908881573865E-3</c:v>
                </c:pt>
                <c:pt idx="29">
                  <c:v>8.1562724487704904E-3</c:v>
                </c:pt>
                <c:pt idx="30">
                  <c:v>8.7955484540664774E-3</c:v>
                </c:pt>
                <c:pt idx="31">
                  <c:v>9.4816234452473266E-3</c:v>
                </c:pt>
                <c:pt idx="32">
                  <c:v>1.0217533901144521E-2</c:v>
                </c:pt>
                <c:pt idx="33">
                  <c:v>1.100646957920751E-2</c:v>
                </c:pt>
                <c:pt idx="34">
                  <c:v>1.1851776391834821E-2</c:v>
                </c:pt>
                <c:pt idx="35">
                  <c:v>1.2756958732422316E-2</c:v>
                </c:pt>
                <c:pt idx="36">
                  <c:v>1.3725681166383024E-2</c:v>
                </c:pt>
                <c:pt idx="37">
                  <c:v>1.4761769396761859E-2</c:v>
                </c:pt>
                <c:pt idx="38">
                  <c:v>1.586921040859211E-2</c:v>
                </c:pt>
                <c:pt idx="39">
                  <c:v>1.7052151690905595E-2</c:v>
                </c:pt>
                <c:pt idx="40">
                  <c:v>1.8314899430415692E-2</c:v>
                </c:pt>
                <c:pt idx="41">
                  <c:v>1.9661915566450434E-2</c:v>
                </c:pt>
                <c:pt idx="42">
                  <c:v>2.1097813592843354E-2</c:v>
                </c:pt>
                <c:pt idx="43">
                  <c:v>2.2627352989321753E-2</c:v>
                </c:pt>
                <c:pt idx="44">
                  <c:v>2.4255432162604326E-2</c:v>
                </c:pt>
                <c:pt idx="45">
                  <c:v>2.5987079776083482E-2</c:v>
                </c:pt>
                <c:pt idx="46">
                  <c:v>2.782744434677465E-2</c:v>
                </c:pt>
                <c:pt idx="47">
                  <c:v>2.9781781989329896E-2</c:v>
                </c:pt>
                <c:pt idx="48">
                  <c:v>3.1855442189500489E-2</c:v>
                </c:pt>
                <c:pt idx="49">
                  <c:v>3.4053851493662114E-2</c:v>
                </c:pt>
                <c:pt idx="50">
                  <c:v>3.638249500705501E-2</c:v>
                </c:pt>
                <c:pt idx="51">
                  <c:v>3.8846895601402892E-2</c:v>
                </c:pt>
                <c:pt idx="52">
                  <c:v>4.1452590742718572E-2</c:v>
                </c:pt>
                <c:pt idx="53">
                  <c:v>4.4205106862527647E-2</c:v>
                </c:pt>
                <c:pt idx="54">
                  <c:v>4.7109931210577577E-2</c:v>
                </c:pt>
                <c:pt idx="55">
                  <c:v>5.0172481144461288E-2</c:v>
                </c:pt>
                <c:pt idx="56">
                  <c:v>5.3398070831565884E-2</c:v>
                </c:pt>
                <c:pt idx="57">
                  <c:v>5.6791875361415341E-2</c:v>
                </c:pt>
                <c:pt idx="58">
                  <c:v>6.0358892291844046E-2</c:v>
                </c:pt>
                <c:pt idx="59">
                  <c:v>6.410390068050302E-2</c:v>
                </c:pt>
                <c:pt idx="60">
                  <c:v>6.8031417683905832E-2</c:v>
                </c:pt>
                <c:pt idx="61">
                  <c:v>7.2145652839468444E-2</c:v>
                </c:pt>
                <c:pt idx="62">
                  <c:v>7.6450460181620744E-2</c:v>
                </c:pt>
                <c:pt idx="63">
                  <c:v>8.0949288380858672E-2</c:v>
                </c:pt>
                <c:pt idx="64">
                  <c:v>8.5645129134280504E-2</c:v>
                </c:pt>
                <c:pt idx="65">
                  <c:v>9.0540464077371569E-2</c:v>
                </c:pt>
                <c:pt idx="66">
                  <c:v>9.5637210529152E-2</c:v>
                </c:pt>
                <c:pt idx="67">
                  <c:v>0.10093666642581356</c:v>
                </c:pt>
                <c:pt idx="68">
                  <c:v>0.10643945484109096</c:v>
                </c:pt>
                <c:pt idx="69">
                  <c:v>0.11214546853423674</c:v>
                </c:pt>
                <c:pt idx="70">
                  <c:v>0.11805381500792368</c:v>
                </c:pt>
                <c:pt idx="71">
                  <c:v>0.12416276259796012</c:v>
                </c:pt>
                <c:pt idx="72">
                  <c:v>0.13046968815359</c:v>
                </c:pt>
                <c:pt idx="73">
                  <c:v>0.13697102690055654</c:v>
                </c:pt>
                <c:pt idx="74">
                  <c:v>0.14366222510817969</c:v>
                </c:pt>
                <c:pt idx="75">
                  <c:v>0.15053769620558846</c:v>
                </c:pt>
                <c:pt idx="76">
                  <c:v>0.157590781010088</c:v>
                </c:pt>
                <c:pt idx="77">
                  <c:v>0.16481371274159895</c:v>
                </c:pt>
                <c:pt idx="78">
                  <c:v>0.17219758750036435</c:v>
                </c:pt>
                <c:pt idx="79">
                  <c:v>0.1797323408799332</c:v>
                </c:pt>
                <c:pt idx="80">
                  <c:v>0.18740673137311881</c:v>
                </c:pt>
              </c:numCache>
            </c:numRef>
          </c:yVal>
          <c:smooth val="1"/>
        </c:ser>
        <c:ser>
          <c:idx val="0"/>
          <c:order val="1"/>
          <c:tx>
            <c:v>Density</c:v>
          </c:tx>
          <c:spPr>
            <a:ln w="38100">
              <a:solidFill>
                <a:srgbClr val="0000FF"/>
              </a:solidFill>
              <a:prstDash val="solid"/>
            </a:ln>
          </c:spPr>
          <c:marker>
            <c:symbol val="none"/>
          </c:marker>
          <c:xVal>
            <c:numRef>
              <c:f>'Left-Tailed'!$C$16:$C$56</c:f>
              <c:numCache>
                <c:formatCode>General</c:formatCode>
                <c:ptCount val="41"/>
                <c:pt idx="0">
                  <c:v>-4</c:v>
                </c:pt>
                <c:pt idx="1">
                  <c:v>-3.8</c:v>
                </c:pt>
                <c:pt idx="2">
                  <c:v>-3.5999999999999996</c:v>
                </c:pt>
                <c:pt idx="3">
                  <c:v>-3.3999999999999995</c:v>
                </c:pt>
                <c:pt idx="4">
                  <c:v>-3.1999999999999993</c:v>
                </c:pt>
                <c:pt idx="5">
                  <c:v>-2.9999999999999991</c:v>
                </c:pt>
                <c:pt idx="6">
                  <c:v>-2.7999999999999989</c:v>
                </c:pt>
                <c:pt idx="7">
                  <c:v>-2.5999999999999988</c:v>
                </c:pt>
                <c:pt idx="8">
                  <c:v>-2.3999999999999986</c:v>
                </c:pt>
                <c:pt idx="9">
                  <c:v>-2.1999999999999984</c:v>
                </c:pt>
                <c:pt idx="10">
                  <c:v>-1.9999999999999984</c:v>
                </c:pt>
                <c:pt idx="11">
                  <c:v>-1.7999999999999985</c:v>
                </c:pt>
                <c:pt idx="12">
                  <c:v>-1.5999999999999985</c:v>
                </c:pt>
                <c:pt idx="13">
                  <c:v>-1.3999999999999986</c:v>
                </c:pt>
                <c:pt idx="14">
                  <c:v>-1.1999999999999986</c:v>
                </c:pt>
                <c:pt idx="15">
                  <c:v>-0.99999999999999867</c:v>
                </c:pt>
                <c:pt idx="16">
                  <c:v>-0.79999999999999871</c:v>
                </c:pt>
                <c:pt idx="17">
                  <c:v>-0.59999999999999876</c:v>
                </c:pt>
                <c:pt idx="18">
                  <c:v>-0.39999999999999875</c:v>
                </c:pt>
                <c:pt idx="19">
                  <c:v>-0.19999999999999873</c:v>
                </c:pt>
                <c:pt idx="20">
                  <c:v>1.27675647831893E-15</c:v>
                </c:pt>
                <c:pt idx="21">
                  <c:v>0.20000000000000129</c:v>
                </c:pt>
                <c:pt idx="22">
                  <c:v>0.4000000000000013</c:v>
                </c:pt>
                <c:pt idx="23">
                  <c:v>0.60000000000000131</c:v>
                </c:pt>
                <c:pt idx="24">
                  <c:v>0.80000000000000138</c:v>
                </c:pt>
                <c:pt idx="25">
                  <c:v>1.0000000000000013</c:v>
                </c:pt>
                <c:pt idx="26">
                  <c:v>1.2000000000000013</c:v>
                </c:pt>
                <c:pt idx="27">
                  <c:v>1.4000000000000012</c:v>
                </c:pt>
                <c:pt idx="28">
                  <c:v>1.6000000000000012</c:v>
                </c:pt>
                <c:pt idx="29">
                  <c:v>1.8000000000000012</c:v>
                </c:pt>
                <c:pt idx="30">
                  <c:v>2.0000000000000013</c:v>
                </c:pt>
                <c:pt idx="31">
                  <c:v>2.2000000000000015</c:v>
                </c:pt>
                <c:pt idx="32">
                  <c:v>2.4000000000000017</c:v>
                </c:pt>
                <c:pt idx="33">
                  <c:v>2.6000000000000019</c:v>
                </c:pt>
                <c:pt idx="34">
                  <c:v>2.800000000000002</c:v>
                </c:pt>
                <c:pt idx="35">
                  <c:v>3.0000000000000022</c:v>
                </c:pt>
                <c:pt idx="36">
                  <c:v>3.2000000000000024</c:v>
                </c:pt>
                <c:pt idx="37">
                  <c:v>3.4000000000000026</c:v>
                </c:pt>
                <c:pt idx="38">
                  <c:v>3.6000000000000028</c:v>
                </c:pt>
                <c:pt idx="39">
                  <c:v>3.8000000000000029</c:v>
                </c:pt>
                <c:pt idx="40">
                  <c:v>4.0000000000000027</c:v>
                </c:pt>
              </c:numCache>
            </c:numRef>
          </c:xVal>
          <c:yVal>
            <c:numRef>
              <c:f>'Left-Tailed'!$D$16:$D$56</c:f>
              <c:numCache>
                <c:formatCode>General</c:formatCode>
                <c:ptCount val="41"/>
                <c:pt idx="0">
                  <c:v>8.2247430013313949E-4</c:v>
                </c:pt>
                <c:pt idx="1">
                  <c:v>1.3095907391567757E-3</c:v>
                </c:pt>
                <c:pt idx="2">
                  <c:v>2.076983099711507E-3</c:v>
                </c:pt>
                <c:pt idx="3">
                  <c:v>3.2761226464425469E-3</c:v>
                </c:pt>
                <c:pt idx="4">
                  <c:v>5.1308560784476256E-3</c:v>
                </c:pt>
                <c:pt idx="5">
                  <c:v>7.9637866461806737E-3</c:v>
                </c:pt>
                <c:pt idx="6">
                  <c:v>1.2225641868022583E-2</c:v>
                </c:pt>
                <c:pt idx="7">
                  <c:v>1.8522280164803184E-2</c:v>
                </c:pt>
                <c:pt idx="8">
                  <c:v>2.7629121628762472E-2</c:v>
                </c:pt>
                <c:pt idx="9">
                  <c:v>4.0476866433134355E-2</c:v>
                </c:pt>
                <c:pt idx="10">
                  <c:v>5.8087215247357118E-2</c:v>
                </c:pt>
                <c:pt idx="11">
                  <c:v>8.1436536616818475E-2</c:v>
                </c:pt>
                <c:pt idx="12">
                  <c:v>0.11123413802230539</c:v>
                </c:pt>
                <c:pt idx="13">
                  <c:v>0.14762471385403836</c:v>
                </c:pt>
                <c:pt idx="14">
                  <c:v>0.18986214967139084</c:v>
                </c:pt>
                <c:pt idx="15">
                  <c:v>0.23604564912670131</c:v>
                </c:pt>
                <c:pt idx="16">
                  <c:v>0.28303935016011483</c:v>
                </c:pt>
                <c:pt idx="17">
                  <c:v>0.32668708895620496</c:v>
                </c:pt>
                <c:pt idx="18">
                  <c:v>0.36236650966936168</c:v>
                </c:pt>
                <c:pt idx="19">
                  <c:v>0.3858091860741194</c:v>
                </c:pt>
                <c:pt idx="20">
                  <c:v>0.39398858571143264</c:v>
                </c:pt>
                <c:pt idx="21">
                  <c:v>0.38580918607411918</c:v>
                </c:pt>
                <c:pt idx="22">
                  <c:v>0.36236650966936124</c:v>
                </c:pt>
                <c:pt idx="23">
                  <c:v>0.32668708895620452</c:v>
                </c:pt>
                <c:pt idx="24">
                  <c:v>0.28303935016011422</c:v>
                </c:pt>
                <c:pt idx="25">
                  <c:v>0.23604564912670065</c:v>
                </c:pt>
                <c:pt idx="26">
                  <c:v>0.18986214967139028</c:v>
                </c:pt>
                <c:pt idx="27">
                  <c:v>0.14762471385403783</c:v>
                </c:pt>
                <c:pt idx="28">
                  <c:v>0.1112341380223049</c:v>
                </c:pt>
                <c:pt idx="29">
                  <c:v>8.1436536616818114E-2</c:v>
                </c:pt>
                <c:pt idx="30">
                  <c:v>5.8087215247356841E-2</c:v>
                </c:pt>
                <c:pt idx="31">
                  <c:v>4.0476866433134119E-2</c:v>
                </c:pt>
                <c:pt idx="32">
                  <c:v>2.7629121628762309E-2</c:v>
                </c:pt>
                <c:pt idx="33">
                  <c:v>1.8522280164803059E-2</c:v>
                </c:pt>
                <c:pt idx="34">
                  <c:v>1.2225641868022502E-2</c:v>
                </c:pt>
                <c:pt idx="35">
                  <c:v>7.9637866461806216E-3</c:v>
                </c:pt>
                <c:pt idx="36">
                  <c:v>5.1308560784475866E-3</c:v>
                </c:pt>
                <c:pt idx="37">
                  <c:v>3.2761226464425286E-3</c:v>
                </c:pt>
                <c:pt idx="38">
                  <c:v>2.076983099711497E-3</c:v>
                </c:pt>
                <c:pt idx="39">
                  <c:v>1.3095907391567694E-3</c:v>
                </c:pt>
                <c:pt idx="40">
                  <c:v>8.2247430013313407E-4</c:v>
                </c:pt>
              </c:numCache>
            </c:numRef>
          </c:yVal>
          <c:smooth val="1"/>
        </c:ser>
        <c:ser>
          <c:idx val="1"/>
          <c:order val="2"/>
          <c:tx>
            <c:strRef>
              <c:f>'Left-Tailed'!$H$24</c:f>
              <c:strCache>
                <c:ptCount val="1"/>
                <c:pt idx="0">
                  <c:v>12.00%</c:v>
                </c:pt>
              </c:strCache>
            </c:strRef>
          </c:tx>
          <c:marker>
            <c:symbol val="none"/>
          </c:marker>
          <c:errBars>
            <c:errDir val="y"/>
            <c:errBarType val="minus"/>
            <c:errValType val="percentage"/>
            <c:noEndCap val="0"/>
            <c:val val="100"/>
            <c:spPr>
              <a:ln w="38100">
                <a:solidFill>
                  <a:srgbClr val="FF0000"/>
                </a:solidFill>
              </a:ln>
            </c:spPr>
          </c:errBars>
          <c:xVal>
            <c:numRef>
              <c:f>'Left-Tailed'!$C$141</c:f>
              <c:numCache>
                <c:formatCode>General</c:formatCode>
                <c:ptCount val="1"/>
                <c:pt idx="0">
                  <c:v>-1.2110309409127638</c:v>
                </c:pt>
              </c:numCache>
            </c:numRef>
          </c:xVal>
          <c:yVal>
            <c:numRef>
              <c:f>'Left-Tailed'!$D$141</c:f>
              <c:numCache>
                <c:formatCode>General</c:formatCode>
                <c:ptCount val="1"/>
                <c:pt idx="0">
                  <c:v>0.18740673137311881</c:v>
                </c:pt>
              </c:numCache>
            </c:numRef>
          </c:yVal>
          <c:smooth val="1"/>
        </c:ser>
        <c:ser>
          <c:idx val="3"/>
          <c:order val="3"/>
          <c:tx>
            <c:v>a</c:v>
          </c:tx>
          <c:marker>
            <c:symbol val="none"/>
          </c:marker>
          <c:dLbls>
            <c:txPr>
              <a:bodyPr/>
              <a:lstStyle/>
              <a:p>
                <a:pPr>
                  <a:defRPr sz="1600"/>
                </a:pPr>
                <a:endParaRPr lang="en-US"/>
              </a:p>
            </c:txPr>
            <c:showLegendKey val="0"/>
            <c:showVal val="0"/>
            <c:showCatName val="0"/>
            <c:showSerName val="1"/>
            <c:showPercent val="0"/>
            <c:showBubbleSize val="0"/>
            <c:showLeaderLines val="0"/>
          </c:dLbls>
          <c:xVal>
            <c:numRef>
              <c:f>'Left-Tailed'!$J$23</c:f>
              <c:numCache>
                <c:formatCode>General</c:formatCode>
                <c:ptCount val="1"/>
                <c:pt idx="0">
                  <c:v>-1.2110000000000001</c:v>
                </c:pt>
              </c:numCache>
            </c:numRef>
          </c:xVal>
          <c:yVal>
            <c:numLit>
              <c:formatCode>General</c:formatCode>
              <c:ptCount val="1"/>
              <c:pt idx="0">
                <c:v>0.02</c:v>
              </c:pt>
            </c:numLit>
          </c:yVal>
          <c:smooth val="1"/>
        </c:ser>
        <c:dLbls>
          <c:showLegendKey val="0"/>
          <c:showVal val="0"/>
          <c:showCatName val="0"/>
          <c:showSerName val="0"/>
          <c:showPercent val="0"/>
          <c:showBubbleSize val="0"/>
        </c:dLbls>
        <c:axId val="213090688"/>
        <c:axId val="213092608"/>
      </c:scatterChart>
      <c:valAx>
        <c:axId val="213090688"/>
        <c:scaling>
          <c:orientation val="minMax"/>
        </c:scaling>
        <c:delete val="0"/>
        <c:axPos val="b"/>
        <c:title>
          <c:tx>
            <c:rich>
              <a:bodyPr/>
              <a:lstStyle/>
              <a:p>
                <a:pPr>
                  <a:defRPr sz="1600" baseline="0"/>
                </a:pPr>
                <a:r>
                  <a:rPr lang="en-US" sz="1600" baseline="0"/>
                  <a:t>t</a:t>
                </a:r>
              </a:p>
            </c:rich>
          </c:tx>
          <c:layout/>
          <c:overlay val="0"/>
        </c:title>
        <c:numFmt formatCode="General" sourceLinked="1"/>
        <c:majorTickMark val="out"/>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Verdana"/>
                <a:ea typeface="Verdana"/>
                <a:cs typeface="Verdana"/>
              </a:defRPr>
            </a:pPr>
            <a:endParaRPr lang="en-US"/>
          </a:p>
        </c:txPr>
        <c:crossAx val="213092608"/>
        <c:crosses val="autoZero"/>
        <c:crossBetween val="midCat"/>
      </c:valAx>
      <c:valAx>
        <c:axId val="213092608"/>
        <c:scaling>
          <c:orientation val="minMax"/>
        </c:scaling>
        <c:delete val="0"/>
        <c:axPos val="l"/>
        <c:numFmt formatCode="General" sourceLinked="1"/>
        <c:majorTickMark val="none"/>
        <c:minorTickMark val="none"/>
        <c:tickLblPos val="none"/>
        <c:spPr>
          <a:ln w="3175">
            <a:solidFill>
              <a:srgbClr val="000000"/>
            </a:solidFill>
            <a:prstDash val="solid"/>
          </a:ln>
        </c:spPr>
        <c:txPr>
          <a:bodyPr rot="0" vert="horz"/>
          <a:lstStyle/>
          <a:p>
            <a:pPr>
              <a:defRPr sz="800" b="0" i="0" u="none" strike="noStrike" baseline="0">
                <a:solidFill>
                  <a:srgbClr val="000000"/>
                </a:solidFill>
                <a:latin typeface="Verdana"/>
                <a:ea typeface="Verdana"/>
                <a:cs typeface="Verdana"/>
              </a:defRPr>
            </a:pPr>
            <a:endParaRPr lang="en-US"/>
          </a:p>
        </c:txPr>
        <c:crossAx val="213090688"/>
        <c:crosses val="autoZero"/>
        <c:crossBetween val="midCat"/>
      </c:valAx>
      <c:spPr>
        <a:noFill/>
        <a:ln w="28575">
          <a:noFill/>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Verdana"/>
          <a:ea typeface="Verdana"/>
          <a:cs typeface="Verdana"/>
        </a:defRPr>
      </a:pPr>
      <a:endParaRPr lang="en-US"/>
    </a:p>
  </c:txPr>
  <c:userShapes r:id="rId1"/>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7.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11.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15.xml"/></Relationships>
</file>

<file path=xl/chartsheets/sheet1.xml><?xml version="1.0" encoding="utf-8"?>
<chartsheet xmlns="http://schemas.openxmlformats.org/spreadsheetml/2006/main" xmlns:r="http://schemas.openxmlformats.org/officeDocument/2006/relationships">
  <sheetPr/>
  <sheetViews>
    <sheetView zoomScale="94"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sheetViews>
    <sheetView zoomScale="94"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sheetViews>
    <sheetView zoomScale="80" workbookViewId="0"/>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sheetViews>
    <sheetView zoomScale="94" workbookViewId="0" zoomToFit="1"/>
  </sheetViews>
  <pageMargins left="0.7" right="0.7" top="0.75" bottom="0.75" header="0.3" footer="0.3"/>
  <drawing r:id="rId1"/>
</chartsheet>
</file>

<file path=xl/ctrlProps/ctrlProp1.xml><?xml version="1.0" encoding="utf-8"?>
<formControlPr xmlns="http://schemas.microsoft.com/office/spreadsheetml/2009/9/main" objectType="Scroll" dx="16" fmlaLink="$J$23" horiz="1" max="100" page="5" val="95"/>
</file>

<file path=xl/ctrlProps/ctrlProp2.xml><?xml version="1.0" encoding="utf-8"?>
<formControlPr xmlns="http://schemas.microsoft.com/office/spreadsheetml/2009/9/main" objectType="Scroll" dx="16" fmlaLink="$I$21" horiz="1" max="60" page="5" val="20"/>
</file>

<file path=xl/ctrlProps/ctrlProp3.xml><?xml version="1.0" encoding="utf-8"?>
<formControlPr xmlns="http://schemas.microsoft.com/office/spreadsheetml/2009/9/main" objectType="Scroll" dx="16" fmlaLink="$I$26" horiz="1" max="100" page="5" val="95"/>
</file>

<file path=xl/ctrlProps/ctrlProp4.xml><?xml version="1.0" encoding="utf-8"?>
<formControlPr xmlns="http://schemas.microsoft.com/office/spreadsheetml/2009/9/main" objectType="Scroll" dx="16" fmlaLink="$I$21" horiz="1" max="60" page="5" val="20"/>
</file>

<file path=xl/ctrlProps/ctrlProp5.xml><?xml version="1.0" encoding="utf-8"?>
<formControlPr xmlns="http://schemas.microsoft.com/office/spreadsheetml/2009/9/main" objectType="Scroll" dx="16" fmlaLink="$I$24" horiz="1" max="100" page="5" val="10"/>
</file>

<file path=xl/ctrlProps/ctrlProp6.xml><?xml version="1.0" encoding="utf-8"?>
<formControlPr xmlns="http://schemas.microsoft.com/office/spreadsheetml/2009/9/main" objectType="Scroll" dx="16" fmlaLink="$I$21" horiz="1" max="100" page="5" val="20"/>
</file>

<file path=xl/ctrlProps/ctrlProp7.xml><?xml version="1.0" encoding="utf-8"?>
<formControlPr xmlns="http://schemas.microsoft.com/office/spreadsheetml/2009/9/main" objectType="Scroll" dx="16" fmlaLink="$I$24" horiz="1" max="100" page="5" val="12"/>
</file>

<file path=xl/ctrlProps/ctrlProp8.xml><?xml version="1.0" encoding="utf-8"?>
<formControlPr xmlns="http://schemas.microsoft.com/office/spreadsheetml/2009/9/main" objectType="Scroll" dx="16" fmlaLink="$I$21" horiz="1" max="60" page="5" val="20"/>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6.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8.xml"/></Relationships>
</file>

<file path=xl/drawings/_rels/drawing1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editAs="oneCell">
    <xdr:from>
      <xdr:col>7</xdr:col>
      <xdr:colOff>0</xdr:colOff>
      <xdr:row>12</xdr:row>
      <xdr:rowOff>0</xdr:rowOff>
    </xdr:from>
    <xdr:to>
      <xdr:col>7</xdr:col>
      <xdr:colOff>304800</xdr:colOff>
      <xdr:row>13</xdr:row>
      <xdr:rowOff>142875</xdr:rowOff>
    </xdr:to>
    <xdr:sp macro="" textlink="">
      <xdr:nvSpPr>
        <xdr:cNvPr id="2" name="AutoShape 1" descr="Equation"/>
        <xdr:cNvSpPr>
          <a:spLocks noChangeAspect="1" noChangeArrowheads="1"/>
        </xdr:cNvSpPr>
      </xdr:nvSpPr>
      <xdr:spPr bwMode="auto">
        <a:xfrm>
          <a:off x="4800600" y="1981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mc:AlternateContent xmlns:mc="http://schemas.openxmlformats.org/markup-compatibility/2006">
    <mc:Choice xmlns:a14="http://schemas.microsoft.com/office/drawing/2010/main" Requires="a14">
      <xdr:twoCellAnchor editAs="oneCell">
        <xdr:from>
          <xdr:col>6</xdr:col>
          <xdr:colOff>104775</xdr:colOff>
          <xdr:row>33</xdr:row>
          <xdr:rowOff>47625</xdr:rowOff>
        </xdr:from>
        <xdr:to>
          <xdr:col>9</xdr:col>
          <xdr:colOff>657225</xdr:colOff>
          <xdr:row>34</xdr:row>
          <xdr:rowOff>85725</xdr:rowOff>
        </xdr:to>
        <xdr:sp macro="" textlink="">
          <xdr:nvSpPr>
            <xdr:cNvPr id="29697" name="Scroll Bar 1" hidden="1">
              <a:extLst>
                <a:ext uri="{63B3BB69-23CF-44E3-9099-C40C66FF867C}">
                  <a14:compatExt spid="_x0000_s29697"/>
                </a:ext>
              </a:extLst>
            </xdr:cNvPr>
            <xdr:cNvSpPr/>
          </xdr:nvSpPr>
          <xdr:spPr>
            <a:xfrm>
              <a:off x="0" y="0"/>
              <a:ext cx="0" cy="0"/>
            </a:xfrm>
            <a:prstGeom prst="rect">
              <a:avLst/>
            </a:prstGeom>
          </xdr:spPr>
        </xdr:sp>
        <xdr:clientData/>
      </xdr:twoCellAnchor>
    </mc:Choice>
    <mc:Fallback/>
  </mc:AlternateContent>
  <xdr:absoluteAnchor>
    <xdr:pos x="7981950" y="1600198"/>
    <xdr:ext cx="5743575" cy="4038602"/>
    <xdr:graphicFrame macro="">
      <xdr:nvGraphicFramePr>
        <xdr:cNvPr id="4" name="Chart 3"/>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oneCellAnchor>
    <xdr:from>
      <xdr:col>3</xdr:col>
      <xdr:colOff>247650</xdr:colOff>
      <xdr:row>5</xdr:row>
      <xdr:rowOff>114300</xdr:rowOff>
    </xdr:from>
    <xdr:ext cx="803104" cy="409215"/>
    <mc:AlternateContent xmlns:mc="http://schemas.openxmlformats.org/markup-compatibility/2006" xmlns:a14="http://schemas.microsoft.com/office/drawing/2010/main">
      <mc:Choice Requires="a14">
        <xdr:sp macro="" textlink="">
          <xdr:nvSpPr>
            <xdr:cNvPr id="5" name="TextBox 4"/>
            <xdr:cNvSpPr txBox="1"/>
          </xdr:nvSpPr>
          <xdr:spPr>
            <a:xfrm>
              <a:off x="2305050" y="923925"/>
              <a:ext cx="803104" cy="40921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14:m>
                <m:oMathPara xmlns:m="http://schemas.openxmlformats.org/officeDocument/2006/math">
                  <m:oMathParaPr>
                    <m:jc m:val="centerGroup"/>
                  </m:oMathParaPr>
                  <m:oMath xmlns:m="http://schemas.openxmlformats.org/officeDocument/2006/math">
                    <m:r>
                      <a:rPr lang="en-US" sz="1100" b="0" i="1">
                        <a:latin typeface="Cambria Math"/>
                      </a:rPr>
                      <m:t>𝑡</m:t>
                    </m:r>
                    <m:r>
                      <a:rPr lang="en-US" sz="1100" b="0" i="1">
                        <a:latin typeface="Cambria Math"/>
                      </a:rPr>
                      <m:t>=</m:t>
                    </m:r>
                    <m:f>
                      <m:fPr>
                        <m:ctrlPr>
                          <a:rPr lang="en-US" sz="1100" b="0" i="1">
                            <a:latin typeface="Cambria Math"/>
                          </a:rPr>
                        </m:ctrlPr>
                      </m:fPr>
                      <m:num>
                        <m:r>
                          <a:rPr lang="en-US" sz="1100" b="0" i="1">
                            <a:latin typeface="Cambria Math"/>
                          </a:rPr>
                          <m:t>𝑋</m:t>
                        </m:r>
                        <m:r>
                          <a:rPr lang="en-US" sz="1100" b="0" i="1">
                            <a:latin typeface="Cambria Math"/>
                          </a:rPr>
                          <m:t>−</m:t>
                        </m:r>
                        <m:r>
                          <a:rPr lang="en-US" sz="1100" b="0" i="1">
                            <a:latin typeface="Cambria Math"/>
                          </a:rPr>
                          <m:t>𝜇</m:t>
                        </m:r>
                      </m:num>
                      <m:den>
                        <m:r>
                          <a:rPr lang="en-US" sz="1100" b="0" i="1">
                            <a:latin typeface="Cambria Math"/>
                          </a:rPr>
                          <m:t>𝜎</m:t>
                        </m:r>
                      </m:den>
                    </m:f>
                  </m:oMath>
                </m:oMathPara>
              </a14:m>
              <a:endParaRPr lang="en-US" sz="1100"/>
            </a:p>
          </xdr:txBody>
        </xdr:sp>
      </mc:Choice>
      <mc:Fallback xmlns="">
        <xdr:sp macro="" textlink="">
          <xdr:nvSpPr>
            <xdr:cNvPr id="5" name="TextBox 4"/>
            <xdr:cNvSpPr txBox="1"/>
          </xdr:nvSpPr>
          <xdr:spPr>
            <a:xfrm>
              <a:off x="2305050" y="923925"/>
              <a:ext cx="803104" cy="40921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r>
                <a:rPr lang="en-US" sz="1100" b="0" i="0">
                  <a:latin typeface="Cambria Math"/>
                </a:rPr>
                <a:t>𝑡=(𝑋−𝜇)/𝜎</a:t>
              </a:r>
              <a:endParaRPr lang="en-US" sz="1100"/>
            </a:p>
          </xdr:txBody>
        </xdr:sp>
      </mc:Fallback>
    </mc:AlternateContent>
    <xdr:clientData/>
  </xdr:oneCellAnchor>
  <mc:AlternateContent xmlns:mc="http://schemas.openxmlformats.org/markup-compatibility/2006">
    <mc:Choice xmlns:a14="http://schemas.microsoft.com/office/drawing/2010/main" Requires="a14">
      <xdr:twoCellAnchor editAs="oneCell">
        <xdr:from>
          <xdr:col>6</xdr:col>
          <xdr:colOff>95250</xdr:colOff>
          <xdr:row>29</xdr:row>
          <xdr:rowOff>95250</xdr:rowOff>
        </xdr:from>
        <xdr:to>
          <xdr:col>9</xdr:col>
          <xdr:colOff>647700</xdr:colOff>
          <xdr:row>30</xdr:row>
          <xdr:rowOff>133350</xdr:rowOff>
        </xdr:to>
        <xdr:sp macro="" textlink="">
          <xdr:nvSpPr>
            <xdr:cNvPr id="29699" name="Scroll Bar 3" hidden="1">
              <a:extLst>
                <a:ext uri="{63B3BB69-23CF-44E3-9099-C40C66FF867C}">
                  <a14:compatExt spid="_x0000_s29699"/>
                </a:ext>
              </a:extLst>
            </xdr:cNvPr>
            <xdr:cNvSpPr/>
          </xdr:nvSpPr>
          <xdr:spPr>
            <a:xfrm>
              <a:off x="0" y="0"/>
              <a:ext cx="0" cy="0"/>
            </a:xfrm>
            <a:prstGeom prst="rect">
              <a:avLst/>
            </a:prstGeom>
          </xdr:spPr>
        </xdr:sp>
        <xdr:clientData/>
      </xdr:twoCellAnchor>
    </mc:Choice>
    <mc:Fallback/>
  </mc:AlternateContent>
</xdr:wsDr>
</file>

<file path=xl/drawings/drawing10.xml><?xml version="1.0" encoding="utf-8"?>
<c:userShapes xmlns:c="http://schemas.openxmlformats.org/drawingml/2006/chart">
  <cdr:relSizeAnchor xmlns:cdr="http://schemas.openxmlformats.org/drawingml/2006/chartDrawing">
    <cdr:from>
      <cdr:x>0.1463</cdr:x>
      <cdr:y>0.22272</cdr:y>
    </cdr:from>
    <cdr:to>
      <cdr:x>0.84245</cdr:x>
      <cdr:y>0.28145</cdr:y>
    </cdr:to>
    <cdr:sp macro="" textlink="'Right-Tailed'!$G$17">
      <cdr:nvSpPr>
        <cdr:cNvPr id="5" name="TextBox 4"/>
        <cdr:cNvSpPr txBox="1"/>
      </cdr:nvSpPr>
      <cdr:spPr>
        <a:xfrm xmlns:a="http://schemas.openxmlformats.org/drawingml/2006/main">
          <a:off x="840297" y="899465"/>
          <a:ext cx="3998404" cy="237187"/>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fld id="{DDD22A61-C49B-4F99-87E9-9B08BA1BEAA9}" type="TxLink">
            <a:rPr lang="en-US" sz="1200"/>
            <a:pPr/>
            <a:t>With 10% on the right-hand side, the region is (1.325, infinite)</a:t>
          </a:fld>
          <a:endParaRPr lang="en-US" sz="1200"/>
        </a:p>
      </cdr:txBody>
    </cdr:sp>
  </cdr:relSizeAnchor>
  <cdr:relSizeAnchor xmlns:cdr="http://schemas.openxmlformats.org/drawingml/2006/chartDrawing">
    <cdr:from>
      <cdr:x>0.33333</cdr:x>
      <cdr:y>0.1651</cdr:y>
    </cdr:from>
    <cdr:to>
      <cdr:x>0.66667</cdr:x>
      <cdr:y>0.24057</cdr:y>
    </cdr:to>
    <cdr:sp macro="" textlink="'Right-Tailed'!$G$16">
      <cdr:nvSpPr>
        <cdr:cNvPr id="2" name="TextBox 1"/>
        <cdr:cNvSpPr txBox="1"/>
      </cdr:nvSpPr>
      <cdr:spPr>
        <a:xfrm xmlns:a="http://schemas.openxmlformats.org/drawingml/2006/main">
          <a:off x="1914531" y="666767"/>
          <a:ext cx="1914519" cy="304793"/>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fld id="{9A195F09-0C31-4D85-B5A6-5CBAD93310D5}" type="TxLink">
            <a:rPr lang="en-US" sz="1200"/>
            <a:pPr/>
            <a:t>P(t &gt; a) = P(t &gt; 1.325) = 10%</a:t>
          </a:fld>
          <a:endParaRPr lang="en-US" sz="1200"/>
        </a:p>
      </cdr:txBody>
    </cdr:sp>
  </cdr:relSizeAnchor>
  <cdr:relSizeAnchor xmlns:cdr="http://schemas.openxmlformats.org/drawingml/2006/chartDrawing">
    <cdr:from>
      <cdr:x>0.24544</cdr:x>
      <cdr:y>0.10614</cdr:y>
    </cdr:from>
    <cdr:to>
      <cdr:x>0.72968</cdr:x>
      <cdr:y>0.16745</cdr:y>
    </cdr:to>
    <cdr:sp macro="" textlink="'Right-Tailed'!$G$15">
      <cdr:nvSpPr>
        <cdr:cNvPr id="3" name="TextBox 2"/>
        <cdr:cNvSpPr txBox="1"/>
      </cdr:nvSpPr>
      <cdr:spPr>
        <a:xfrm xmlns:a="http://schemas.openxmlformats.org/drawingml/2006/main">
          <a:off x="1409712" y="428645"/>
          <a:ext cx="2781288" cy="247632"/>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fld id="{E83D3D82-DD4C-441E-8AC8-B3327599EF9E}" type="TxLink">
            <a:rPr lang="en-US" sz="1200"/>
            <a:pPr/>
            <a:t>Given df = 10 and P(t &gt; a) = 10%, a = 1.325</a:t>
          </a:fld>
          <a:endParaRPr lang="en-US" sz="1200"/>
        </a:p>
      </cdr:txBody>
    </cdr:sp>
  </cdr:relSizeAnchor>
</c:userShapes>
</file>

<file path=xl/drawings/drawing11.xml><?xml version="1.0" encoding="utf-8"?>
<xdr:wsDr xmlns:xdr="http://schemas.openxmlformats.org/drawingml/2006/spreadsheetDrawing" xmlns:a="http://schemas.openxmlformats.org/drawingml/2006/main">
  <xdr:absoluteAnchor>
    <xdr:pos x="0" y="0"/>
    <xdr:ext cx="8655844" cy="6298406"/>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2.xml><?xml version="1.0" encoding="utf-8"?>
<c:userShapes xmlns:c="http://schemas.openxmlformats.org/drawingml/2006/chart">
  <cdr:relSizeAnchor xmlns:cdr="http://schemas.openxmlformats.org/drawingml/2006/chartDrawing">
    <cdr:from>
      <cdr:x>0.14993</cdr:x>
      <cdr:y>0.22892</cdr:y>
    </cdr:from>
    <cdr:to>
      <cdr:x>0.84341</cdr:x>
      <cdr:y>0.28765</cdr:y>
    </cdr:to>
    <cdr:sp macro="" textlink="'Right-Tailed'!$G$17">
      <cdr:nvSpPr>
        <cdr:cNvPr id="5" name="TextBox 4"/>
        <cdr:cNvSpPr txBox="1"/>
      </cdr:nvSpPr>
      <cdr:spPr>
        <a:xfrm xmlns:a="http://schemas.openxmlformats.org/drawingml/2006/main">
          <a:off x="1299529" y="1441833"/>
          <a:ext cx="6010909" cy="36990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fld id="{DDD22A61-C49B-4F99-87E9-9B08BA1BEAA9}" type="TxLink">
            <a:rPr lang="en-US" sz="1800"/>
            <a:pPr/>
            <a:t>With 10% on the right-hand side, the region is (1.325, infinite)</a:t>
          </a:fld>
          <a:endParaRPr lang="en-US" sz="1800"/>
        </a:p>
      </cdr:txBody>
    </cdr:sp>
  </cdr:relSizeAnchor>
  <cdr:relSizeAnchor xmlns:cdr="http://schemas.openxmlformats.org/drawingml/2006/chartDrawing">
    <cdr:from>
      <cdr:x>0.34199</cdr:x>
      <cdr:y>0.16824</cdr:y>
    </cdr:from>
    <cdr:to>
      <cdr:x>0.663</cdr:x>
      <cdr:y>0.22495</cdr:y>
    </cdr:to>
    <cdr:sp macro="" textlink="'Right-Tailed'!$G$16">
      <cdr:nvSpPr>
        <cdr:cNvPr id="2" name="TextBox 1"/>
        <cdr:cNvSpPr txBox="1"/>
      </cdr:nvSpPr>
      <cdr:spPr>
        <a:xfrm xmlns:a="http://schemas.openxmlformats.org/drawingml/2006/main">
          <a:off x="2960191" y="1059646"/>
          <a:ext cx="2778621" cy="357182"/>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fld id="{944BCC80-D6B0-481C-9DAD-3A8A51B67C42}" type="TxLink">
            <a:rPr lang="en-US" sz="1800"/>
            <a:pPr/>
            <a:t>P(t &gt; a) = P(t &gt; 1.325) = 10%</a:t>
          </a:fld>
          <a:endParaRPr lang="en-US" sz="1800"/>
        </a:p>
      </cdr:txBody>
    </cdr:sp>
  </cdr:relSizeAnchor>
  <cdr:relSizeAnchor xmlns:cdr="http://schemas.openxmlformats.org/drawingml/2006/chartDrawing">
    <cdr:from>
      <cdr:x>0.26831</cdr:x>
      <cdr:y>0.10964</cdr:y>
    </cdr:from>
    <cdr:to>
      <cdr:x>0.74038</cdr:x>
      <cdr:y>0.1758</cdr:y>
    </cdr:to>
    <cdr:sp macro="" textlink="'Right-Tailed'!$G$15">
      <cdr:nvSpPr>
        <cdr:cNvPr id="3" name="TextBox 2"/>
        <cdr:cNvSpPr txBox="1"/>
      </cdr:nvSpPr>
      <cdr:spPr>
        <a:xfrm xmlns:a="http://schemas.openxmlformats.org/drawingml/2006/main">
          <a:off x="2325648" y="690556"/>
          <a:ext cx="4091821" cy="416726"/>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fld id="{D4A29569-5795-453D-8975-8589B8AC7733}" type="TxLink">
            <a:rPr lang="en-US" sz="1800"/>
            <a:pPr/>
            <a:t>Given df = 10 and P(t &gt; a) = 10%, a = 1.325</a:t>
          </a:fld>
          <a:endParaRPr lang="en-US" sz="1800"/>
        </a:p>
      </cdr:txBody>
    </cdr:sp>
  </cdr:relSizeAnchor>
</c:userShapes>
</file>

<file path=xl/drawings/drawing13.xml><?xml version="1.0" encoding="utf-8"?>
<xdr:wsDr xmlns:xdr="http://schemas.openxmlformats.org/drawingml/2006/spreadsheetDrawing" xmlns:a="http://schemas.openxmlformats.org/drawingml/2006/main">
  <xdr:twoCellAnchor editAs="oneCell">
    <xdr:from>
      <xdr:col>7</xdr:col>
      <xdr:colOff>0</xdr:colOff>
      <xdr:row>12</xdr:row>
      <xdr:rowOff>0</xdr:rowOff>
    </xdr:from>
    <xdr:to>
      <xdr:col>7</xdr:col>
      <xdr:colOff>304800</xdr:colOff>
      <xdr:row>13</xdr:row>
      <xdr:rowOff>142875</xdr:rowOff>
    </xdr:to>
    <xdr:sp macro="" textlink="">
      <xdr:nvSpPr>
        <xdr:cNvPr id="1025" name="AutoShape 1" descr="Equation"/>
        <xdr:cNvSpPr>
          <a:spLocks noChangeAspect="1" noChangeArrowheads="1"/>
        </xdr:cNvSpPr>
      </xdr:nvSpPr>
      <xdr:spPr bwMode="auto">
        <a:xfrm>
          <a:off x="4800600" y="2495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mc:AlternateContent xmlns:mc="http://schemas.openxmlformats.org/markup-compatibility/2006">
    <mc:Choice xmlns:a14="http://schemas.microsoft.com/office/drawing/2010/main" Requires="a14">
      <xdr:twoCellAnchor editAs="oneCell">
        <xdr:from>
          <xdr:col>6</xdr:col>
          <xdr:colOff>57150</xdr:colOff>
          <xdr:row>31</xdr:row>
          <xdr:rowOff>9525</xdr:rowOff>
        </xdr:from>
        <xdr:to>
          <xdr:col>9</xdr:col>
          <xdr:colOff>609600</xdr:colOff>
          <xdr:row>32</xdr:row>
          <xdr:rowOff>47625</xdr:rowOff>
        </xdr:to>
        <xdr:sp macro="" textlink="">
          <xdr:nvSpPr>
            <xdr:cNvPr id="1129" name="Scroll Bar 105" hidden="1">
              <a:extLst>
                <a:ext uri="{63B3BB69-23CF-44E3-9099-C40C66FF867C}">
                  <a14:compatExt spid="_x0000_s1129"/>
                </a:ext>
              </a:extLst>
            </xdr:cNvPr>
            <xdr:cNvSpPr/>
          </xdr:nvSpPr>
          <xdr:spPr>
            <a:xfrm>
              <a:off x="0" y="0"/>
              <a:ext cx="0" cy="0"/>
            </a:xfrm>
            <a:prstGeom prst="rect">
              <a:avLst/>
            </a:prstGeom>
          </xdr:spPr>
        </xdr:sp>
        <xdr:clientData/>
      </xdr:twoCellAnchor>
    </mc:Choice>
    <mc:Fallback/>
  </mc:AlternateContent>
  <xdr:absoluteAnchor>
    <xdr:pos x="7258051" y="1695450"/>
    <xdr:ext cx="6057900" cy="3733800"/>
    <xdr:graphicFrame macro="">
      <xdr:nvGraphicFramePr>
        <xdr:cNvPr id="9" name="Chart 8"/>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oneCellAnchor>
    <xdr:from>
      <xdr:col>3</xdr:col>
      <xdr:colOff>133350</xdr:colOff>
      <xdr:row>5</xdr:row>
      <xdr:rowOff>152400</xdr:rowOff>
    </xdr:from>
    <xdr:ext cx="803104" cy="409215"/>
    <mc:AlternateContent xmlns:mc="http://schemas.openxmlformats.org/markup-compatibility/2006" xmlns:a14="http://schemas.microsoft.com/office/drawing/2010/main">
      <mc:Choice Requires="a14">
        <xdr:sp macro="" textlink="">
          <xdr:nvSpPr>
            <xdr:cNvPr id="8" name="TextBox 7"/>
            <xdr:cNvSpPr txBox="1"/>
          </xdr:nvSpPr>
          <xdr:spPr>
            <a:xfrm>
              <a:off x="2190750" y="962025"/>
              <a:ext cx="803104" cy="40921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14:m>
                <m:oMathPara xmlns:m="http://schemas.openxmlformats.org/officeDocument/2006/math">
                  <m:oMathParaPr>
                    <m:jc m:val="centerGroup"/>
                  </m:oMathParaPr>
                  <m:oMath xmlns:m="http://schemas.openxmlformats.org/officeDocument/2006/math">
                    <m:r>
                      <a:rPr lang="en-US" sz="1100" b="0" i="1">
                        <a:latin typeface="Cambria Math"/>
                      </a:rPr>
                      <m:t>𝑡</m:t>
                    </m:r>
                    <m:r>
                      <a:rPr lang="en-US" sz="1100" b="0" i="1">
                        <a:latin typeface="Cambria Math"/>
                      </a:rPr>
                      <m:t>=</m:t>
                    </m:r>
                    <m:f>
                      <m:fPr>
                        <m:ctrlPr>
                          <a:rPr lang="en-US" sz="1100" b="0" i="1">
                            <a:latin typeface="Cambria Math"/>
                          </a:rPr>
                        </m:ctrlPr>
                      </m:fPr>
                      <m:num>
                        <m:r>
                          <a:rPr lang="en-US" sz="1100" b="0" i="1">
                            <a:latin typeface="Cambria Math"/>
                          </a:rPr>
                          <m:t>𝑋</m:t>
                        </m:r>
                        <m:r>
                          <a:rPr lang="en-US" sz="1100" b="0" i="1">
                            <a:latin typeface="Cambria Math"/>
                          </a:rPr>
                          <m:t>−</m:t>
                        </m:r>
                        <m:r>
                          <a:rPr lang="en-US" sz="1100" b="0" i="1">
                            <a:latin typeface="Cambria Math"/>
                          </a:rPr>
                          <m:t>𝜇</m:t>
                        </m:r>
                      </m:num>
                      <m:den>
                        <m:r>
                          <a:rPr lang="en-US" sz="1100" b="0" i="1">
                            <a:latin typeface="Cambria Math"/>
                          </a:rPr>
                          <m:t>𝜎</m:t>
                        </m:r>
                      </m:den>
                    </m:f>
                  </m:oMath>
                </m:oMathPara>
              </a14:m>
              <a:endParaRPr lang="en-US" sz="1100"/>
            </a:p>
          </xdr:txBody>
        </xdr:sp>
      </mc:Choice>
      <mc:Fallback xmlns="">
        <xdr:sp macro="" textlink="">
          <xdr:nvSpPr>
            <xdr:cNvPr id="8" name="TextBox 7"/>
            <xdr:cNvSpPr txBox="1"/>
          </xdr:nvSpPr>
          <xdr:spPr>
            <a:xfrm>
              <a:off x="2190750" y="962025"/>
              <a:ext cx="803104" cy="40921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b="0" i="0">
                  <a:latin typeface="Cambria Math"/>
                </a:rPr>
                <a:t>𝑡=(𝑋−𝜇)/𝜎</a:t>
              </a:r>
              <a:endParaRPr lang="en-US" sz="1100"/>
            </a:p>
          </xdr:txBody>
        </xdr:sp>
      </mc:Fallback>
    </mc:AlternateContent>
    <xdr:clientData/>
  </xdr:oneCellAnchor>
  <mc:AlternateContent xmlns:mc="http://schemas.openxmlformats.org/markup-compatibility/2006">
    <mc:Choice xmlns:a14="http://schemas.microsoft.com/office/drawing/2010/main" Requires="a14">
      <xdr:twoCellAnchor editAs="oneCell">
        <xdr:from>
          <xdr:col>6</xdr:col>
          <xdr:colOff>152400</xdr:colOff>
          <xdr:row>26</xdr:row>
          <xdr:rowOff>85725</xdr:rowOff>
        </xdr:from>
        <xdr:to>
          <xdr:col>10</xdr:col>
          <xdr:colOff>19050</xdr:colOff>
          <xdr:row>27</xdr:row>
          <xdr:rowOff>123825</xdr:rowOff>
        </xdr:to>
        <xdr:sp macro="" textlink="">
          <xdr:nvSpPr>
            <xdr:cNvPr id="1130" name="Scroll Bar 106" hidden="1">
              <a:extLst>
                <a:ext uri="{63B3BB69-23CF-44E3-9099-C40C66FF867C}">
                  <a14:compatExt spid="_x0000_s1130"/>
                </a:ext>
              </a:extLst>
            </xdr:cNvPr>
            <xdr:cNvSpPr/>
          </xdr:nvSpPr>
          <xdr:spPr>
            <a:xfrm>
              <a:off x="0" y="0"/>
              <a:ext cx="0" cy="0"/>
            </a:xfrm>
            <a:prstGeom prst="rect">
              <a:avLst/>
            </a:prstGeom>
          </xdr:spPr>
        </xdr:sp>
        <xdr:clientData/>
      </xdr:twoCellAnchor>
    </mc:Choice>
    <mc:Fallback/>
  </mc:AlternateContent>
</xdr:wsDr>
</file>

<file path=xl/drawings/drawing14.xml><?xml version="1.0" encoding="utf-8"?>
<c:userShapes xmlns:c="http://schemas.openxmlformats.org/drawingml/2006/chart">
  <cdr:relSizeAnchor xmlns:cdr="http://schemas.openxmlformats.org/drawingml/2006/chartDrawing">
    <cdr:from>
      <cdr:x>0.17417</cdr:x>
      <cdr:y>0.22194</cdr:y>
    </cdr:from>
    <cdr:to>
      <cdr:x>0.83019</cdr:x>
      <cdr:y>0.30357</cdr:y>
    </cdr:to>
    <cdr:sp macro="" textlink="'Left-Tailed'!$G$17">
      <cdr:nvSpPr>
        <cdr:cNvPr id="5" name="TextBox 4"/>
        <cdr:cNvSpPr txBox="1"/>
      </cdr:nvSpPr>
      <cdr:spPr>
        <a:xfrm xmlns:a="http://schemas.openxmlformats.org/drawingml/2006/main">
          <a:off x="1055089" y="828674"/>
          <a:ext cx="3974110" cy="304801"/>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fld id="{9BFE48B9-0BA1-4C1C-8F22-9038E06821DE}" type="TxLink">
            <a:rPr lang="en-US" sz="1200"/>
            <a:pPr/>
            <a:t>With 12% on the left-hand side, the region is (-infinite, -1.211)</a:t>
          </a:fld>
          <a:endParaRPr lang="en-US" sz="1200"/>
        </a:p>
      </cdr:txBody>
    </cdr:sp>
  </cdr:relSizeAnchor>
  <cdr:relSizeAnchor xmlns:cdr="http://schemas.openxmlformats.org/drawingml/2006/chartDrawing">
    <cdr:from>
      <cdr:x>0.33648</cdr:x>
      <cdr:y>0.16327</cdr:y>
    </cdr:from>
    <cdr:to>
      <cdr:x>0.65409</cdr:x>
      <cdr:y>0.23724</cdr:y>
    </cdr:to>
    <cdr:sp macro="" textlink="'Left-Tailed'!$G$16">
      <cdr:nvSpPr>
        <cdr:cNvPr id="2" name="TextBox 1"/>
        <cdr:cNvSpPr txBox="1"/>
      </cdr:nvSpPr>
      <cdr:spPr>
        <a:xfrm xmlns:a="http://schemas.openxmlformats.org/drawingml/2006/main">
          <a:off x="2038373" y="609618"/>
          <a:ext cx="1924026" cy="276189"/>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fld id="{47D1FE3B-5845-4BDE-AB85-CF4868468983}" type="TxLink">
            <a:rPr lang="en-US" sz="1200"/>
            <a:pPr/>
            <a:t>P(t &lt; a) = P(t &lt; -1.211) = 12%</a:t>
          </a:fld>
          <a:endParaRPr lang="en-US" sz="1200"/>
        </a:p>
      </cdr:txBody>
    </cdr:sp>
  </cdr:relSizeAnchor>
  <cdr:relSizeAnchor xmlns:cdr="http://schemas.openxmlformats.org/drawingml/2006/chartDrawing">
    <cdr:from>
      <cdr:x>0.25472</cdr:x>
      <cdr:y>0.09694</cdr:y>
    </cdr:from>
    <cdr:to>
      <cdr:x>0.71698</cdr:x>
      <cdr:y>0.17857</cdr:y>
    </cdr:to>
    <cdr:sp macro="" textlink="'Left-Tailed'!$G$15">
      <cdr:nvSpPr>
        <cdr:cNvPr id="3" name="TextBox 2"/>
        <cdr:cNvSpPr txBox="1"/>
      </cdr:nvSpPr>
      <cdr:spPr>
        <a:xfrm xmlns:a="http://schemas.openxmlformats.org/drawingml/2006/main">
          <a:off x="1543050" y="361951"/>
          <a:ext cx="2800349" cy="30479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fld id="{D4C953C3-ECD8-4C3E-8964-39081C28BA2B}" type="TxLink">
            <a:rPr lang="en-US" sz="1200"/>
            <a:pPr/>
            <a:t>Given df = 10 and P(t &lt; a) = 12%, a = -1.211</a:t>
          </a:fld>
          <a:endParaRPr lang="en-US" sz="1200"/>
        </a:p>
      </cdr:txBody>
    </cdr:sp>
  </cdr:relSizeAnchor>
</c:userShapes>
</file>

<file path=xl/drawings/drawing15.xml><?xml version="1.0" encoding="utf-8"?>
<xdr:wsDr xmlns:xdr="http://schemas.openxmlformats.org/drawingml/2006/spreadsheetDrawing" xmlns:a="http://schemas.openxmlformats.org/drawingml/2006/main">
  <xdr:absoluteAnchor>
    <xdr:pos x="0" y="0"/>
    <xdr:ext cx="8653564" cy="6282447"/>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6.xml><?xml version="1.0" encoding="utf-8"?>
<c:userShapes xmlns:c="http://schemas.openxmlformats.org/drawingml/2006/chart">
  <cdr:relSizeAnchor xmlns:cdr="http://schemas.openxmlformats.org/drawingml/2006/chartDrawing">
    <cdr:from>
      <cdr:x>0.16984</cdr:x>
      <cdr:y>0.23958</cdr:y>
    </cdr:from>
    <cdr:to>
      <cdr:x>0.86534</cdr:x>
      <cdr:y>0.29831</cdr:y>
    </cdr:to>
    <cdr:sp macro="" textlink="'Left-Tailed'!$G$17">
      <cdr:nvSpPr>
        <cdr:cNvPr id="5" name="TextBox 4"/>
        <cdr:cNvSpPr txBox="1"/>
      </cdr:nvSpPr>
      <cdr:spPr>
        <a:xfrm xmlns:a="http://schemas.openxmlformats.org/drawingml/2006/main">
          <a:off x="1469755" y="1505161"/>
          <a:ext cx="6018516" cy="368968"/>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fld id="{9BFE48B9-0BA1-4C1C-8F22-9038E06821DE}" type="TxLink">
            <a:rPr lang="en-US" sz="1800"/>
            <a:pPr/>
            <a:t>With 12% on the left-hand side, the region is (-infinite, -1.211)</a:t>
          </a:fld>
          <a:endParaRPr lang="en-US" sz="1800"/>
        </a:p>
      </cdr:txBody>
    </cdr:sp>
  </cdr:relSizeAnchor>
  <cdr:relSizeAnchor xmlns:cdr="http://schemas.openxmlformats.org/drawingml/2006/chartDrawing">
    <cdr:from>
      <cdr:x>0.34683</cdr:x>
      <cdr:y>0.18065</cdr:y>
    </cdr:from>
    <cdr:to>
      <cdr:x>0.67799</cdr:x>
      <cdr:y>0.23015</cdr:y>
    </cdr:to>
    <cdr:sp macro="" textlink="'Left-Tailed'!$G$16">
      <cdr:nvSpPr>
        <cdr:cNvPr id="2" name="TextBox 1"/>
        <cdr:cNvSpPr txBox="1"/>
      </cdr:nvSpPr>
      <cdr:spPr>
        <a:xfrm xmlns:a="http://schemas.openxmlformats.org/drawingml/2006/main">
          <a:off x="3001344" y="1134893"/>
          <a:ext cx="2865651" cy="311037"/>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fld id="{EA63569A-E539-447A-9206-CA490D6FC093}" type="TxLink">
            <a:rPr lang="en-US" sz="1800"/>
            <a:pPr/>
            <a:t>P(t &lt; a) = P(t &lt; -1.211) = 12%</a:t>
          </a:fld>
          <a:endParaRPr lang="en-US" sz="1800"/>
        </a:p>
      </cdr:txBody>
    </cdr:sp>
  </cdr:relSizeAnchor>
  <cdr:relSizeAnchor xmlns:cdr="http://schemas.openxmlformats.org/drawingml/2006/chartDrawing">
    <cdr:from>
      <cdr:x>0.27659</cdr:x>
      <cdr:y>0.12419</cdr:y>
    </cdr:from>
    <cdr:to>
      <cdr:x>0.75561</cdr:x>
      <cdr:y>0.18387</cdr:y>
    </cdr:to>
    <cdr:sp macro="" textlink="'Left-Tailed'!$G$15">
      <cdr:nvSpPr>
        <cdr:cNvPr id="3" name="TextBox 2"/>
        <cdr:cNvSpPr txBox="1"/>
      </cdr:nvSpPr>
      <cdr:spPr>
        <a:xfrm xmlns:a="http://schemas.openxmlformats.org/drawingml/2006/main">
          <a:off x="2397985" y="780962"/>
          <a:ext cx="4152882" cy="375294"/>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fld id="{AF44AC94-D7AF-4F57-9152-F38E35693D46}" type="TxLink">
            <a:rPr lang="en-US" sz="1800"/>
            <a:pPr/>
            <a:t>Given df = 10 and P(t &lt; a) = 12%, a = -1.211</a:t>
          </a:fld>
          <a:endParaRPr lang="en-US" sz="1800"/>
        </a:p>
      </cdr:txBody>
    </cdr:sp>
  </cdr:relSizeAnchor>
</c:userShapes>
</file>

<file path=xl/drawings/drawing17.xml><?xml version="1.0" encoding="utf-8"?>
<xdr:wsDr xmlns:xdr="http://schemas.openxmlformats.org/drawingml/2006/spreadsheetDrawing" xmlns:a="http://schemas.openxmlformats.org/drawingml/2006/main">
  <xdr:twoCellAnchor editAs="oneCell">
    <xdr:from>
      <xdr:col>0</xdr:col>
      <xdr:colOff>76200</xdr:colOff>
      <xdr:row>0</xdr:row>
      <xdr:rowOff>28575</xdr:rowOff>
    </xdr:from>
    <xdr:to>
      <xdr:col>0</xdr:col>
      <xdr:colOff>571500</xdr:colOff>
      <xdr:row>0</xdr:row>
      <xdr:rowOff>276225</xdr:rowOff>
    </xdr:to>
    <xdr:pic>
      <xdr:nvPicPr>
        <xdr:cNvPr id="4" name="Picture 13"/>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28575"/>
          <a:ext cx="495300" cy="247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47625</xdr:colOff>
      <xdr:row>0</xdr:row>
      <xdr:rowOff>0</xdr:rowOff>
    </xdr:from>
    <xdr:to>
      <xdr:col>12</xdr:col>
      <xdr:colOff>0</xdr:colOff>
      <xdr:row>1</xdr:row>
      <xdr:rowOff>0</xdr:rowOff>
    </xdr:to>
    <xdr:pic>
      <xdr:nvPicPr>
        <xdr:cNvPr id="7" name="Picture 10" descr="vertex42_logo_transparent_sm"/>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858000" y="0"/>
          <a:ext cx="1323975"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c:userShapes xmlns:c="http://schemas.openxmlformats.org/drawingml/2006/chart">
  <cdr:relSizeAnchor xmlns:cdr="http://schemas.openxmlformats.org/drawingml/2006/chartDrawing">
    <cdr:from>
      <cdr:x>0.30218</cdr:x>
      <cdr:y>0.21329</cdr:y>
    </cdr:from>
    <cdr:to>
      <cdr:x>0.77446</cdr:x>
      <cdr:y>0.27201</cdr:y>
    </cdr:to>
    <cdr:sp macro="" textlink="'t-Table'!$G$17">
      <cdr:nvSpPr>
        <cdr:cNvPr id="5" name="TextBox 4"/>
        <cdr:cNvSpPr txBox="1"/>
      </cdr:nvSpPr>
      <cdr:spPr>
        <a:xfrm xmlns:a="http://schemas.openxmlformats.org/drawingml/2006/main">
          <a:off x="1735615" y="861375"/>
          <a:ext cx="2712560" cy="237147"/>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fld id="{DDD22A61-C49B-4F99-87E9-9B08BA1BEAA9}" type="TxLink">
            <a:rPr lang="en-US" sz="1200"/>
            <a:pPr/>
            <a:t>P(t &lt; -2.085) = 2.5% and P(t &gt; 2.085) = 2.5%</a:t>
          </a:fld>
          <a:endParaRPr lang="en-US" sz="1200"/>
        </a:p>
      </cdr:txBody>
    </cdr:sp>
  </cdr:relSizeAnchor>
  <cdr:relSizeAnchor xmlns:cdr="http://schemas.openxmlformats.org/drawingml/2006/chartDrawing">
    <cdr:from>
      <cdr:x>0.29187</cdr:x>
      <cdr:y>0.14859</cdr:y>
    </cdr:from>
    <cdr:to>
      <cdr:x>0.77446</cdr:x>
      <cdr:y>0.20991</cdr:y>
    </cdr:to>
    <cdr:sp macro="" textlink="'t-Table'!$G$16">
      <cdr:nvSpPr>
        <cdr:cNvPr id="2" name="TextBox 1"/>
        <cdr:cNvSpPr txBox="1"/>
      </cdr:nvSpPr>
      <cdr:spPr>
        <a:xfrm xmlns:a="http://schemas.openxmlformats.org/drawingml/2006/main">
          <a:off x="1676360" y="600090"/>
          <a:ext cx="2771815" cy="247647"/>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fld id="{2914D9B8-840C-4033-87E2-C288DB8FA007}" type="TxLink">
            <a:rPr lang="en-US" sz="1200"/>
            <a:pPr/>
            <a:t>P(t &gt; |a|) = P(t &lt; -2.085) + P(t &gt; 2.085) = 5%</a:t>
          </a:fld>
          <a:endParaRPr lang="en-US" sz="1200"/>
        </a:p>
      </cdr:txBody>
    </cdr:sp>
  </cdr:relSizeAnchor>
  <cdr:relSizeAnchor xmlns:cdr="http://schemas.openxmlformats.org/drawingml/2006/chartDrawing">
    <cdr:from>
      <cdr:x>0.28856</cdr:x>
      <cdr:y>0.09198</cdr:y>
    </cdr:from>
    <cdr:to>
      <cdr:x>0.76783</cdr:x>
      <cdr:y>0.16981</cdr:y>
    </cdr:to>
    <cdr:sp macro="" textlink="'t-Table'!$G$15">
      <cdr:nvSpPr>
        <cdr:cNvPr id="3" name="TextBox 2"/>
        <cdr:cNvSpPr txBox="1"/>
      </cdr:nvSpPr>
      <cdr:spPr>
        <a:xfrm xmlns:a="http://schemas.openxmlformats.org/drawingml/2006/main">
          <a:off x="1657344" y="371477"/>
          <a:ext cx="2752731" cy="314324"/>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fld id="{FE3CBA5A-7F7D-4CD7-B857-40872B48D88B}" type="TxLink">
            <a:rPr lang="en-US" sz="1200"/>
            <a:pPr/>
            <a:t>Given df = 20 and P(t &gt; |a|) = 5%, a = 2.085</a:t>
          </a:fld>
          <a:endParaRPr lang="en-US" sz="1200"/>
        </a:p>
      </cdr:txBody>
    </cdr:sp>
  </cdr:relSizeAnchor>
</c:userShapes>
</file>

<file path=xl/drawings/drawing3.xml><?xml version="1.0" encoding="utf-8"?>
<xdr:wsDr xmlns:xdr="http://schemas.openxmlformats.org/drawingml/2006/spreadsheetDrawing" xmlns:a="http://schemas.openxmlformats.org/drawingml/2006/main">
  <xdr:absoluteAnchor>
    <xdr:pos x="0" y="0"/>
    <xdr:ext cx="8653564" cy="6282447"/>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c:userShapes xmlns:c="http://schemas.openxmlformats.org/drawingml/2006/chart">
  <cdr:relSizeAnchor xmlns:cdr="http://schemas.openxmlformats.org/drawingml/2006/chartDrawing">
    <cdr:from>
      <cdr:x>0.28312</cdr:x>
      <cdr:y>0.22411</cdr:y>
    </cdr:from>
    <cdr:to>
      <cdr:x>0.79148</cdr:x>
      <cdr:y>0.28903</cdr:y>
    </cdr:to>
    <cdr:sp macro="" textlink="'t-Table'!$G$17">
      <cdr:nvSpPr>
        <cdr:cNvPr id="5" name="TextBox 4"/>
        <cdr:cNvSpPr txBox="1"/>
      </cdr:nvSpPr>
      <cdr:spPr>
        <a:xfrm xmlns:a="http://schemas.openxmlformats.org/drawingml/2006/main">
          <a:off x="2454579" y="1409297"/>
          <a:ext cx="4407309" cy="408228"/>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fld id="{DDD22A61-C49B-4F99-87E9-9B08BA1BEAA9}" type="TxLink">
            <a:rPr lang="en-US" sz="1800"/>
            <a:pPr/>
            <a:t>P(t &lt; -2.085) = 2.5% and P(t &gt; 2.085) = 2.5%</a:t>
          </a:fld>
          <a:endParaRPr lang="en-US" sz="1800"/>
        </a:p>
      </cdr:txBody>
    </cdr:sp>
  </cdr:relSizeAnchor>
  <cdr:relSizeAnchor xmlns:cdr="http://schemas.openxmlformats.org/drawingml/2006/chartDrawing">
    <cdr:from>
      <cdr:x>0.2829</cdr:x>
      <cdr:y>0.1625</cdr:y>
    </cdr:from>
    <cdr:to>
      <cdr:x>0.78251</cdr:x>
      <cdr:y>0.22411</cdr:y>
    </cdr:to>
    <cdr:sp macro="" textlink="'t-Table'!$G$16">
      <cdr:nvSpPr>
        <cdr:cNvPr id="2" name="TextBox 1"/>
        <cdr:cNvSpPr txBox="1"/>
      </cdr:nvSpPr>
      <cdr:spPr>
        <a:xfrm xmlns:a="http://schemas.openxmlformats.org/drawingml/2006/main">
          <a:off x="2452668" y="1021874"/>
          <a:ext cx="4331464" cy="387437"/>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fld id="{2914D9B8-840C-4033-87E2-C288DB8FA007}" type="TxLink">
            <a:rPr lang="en-US" sz="1800"/>
            <a:pPr/>
            <a:t>P(t &gt; |a|) = P(t &lt; -2.085) + P(t &gt; 2.085) = 5%</a:t>
          </a:fld>
          <a:endParaRPr lang="en-US" sz="1800"/>
        </a:p>
      </cdr:txBody>
    </cdr:sp>
  </cdr:relSizeAnchor>
  <cdr:relSizeAnchor xmlns:cdr="http://schemas.openxmlformats.org/drawingml/2006/chartDrawing">
    <cdr:from>
      <cdr:x>0.28183</cdr:x>
      <cdr:y>0.10589</cdr:y>
    </cdr:from>
    <cdr:to>
      <cdr:x>0.77354</cdr:x>
      <cdr:y>0.16847</cdr:y>
    </cdr:to>
    <cdr:sp macro="" textlink="'t-Table'!$G$15">
      <cdr:nvSpPr>
        <cdr:cNvPr id="3" name="TextBox 2"/>
        <cdr:cNvSpPr txBox="1"/>
      </cdr:nvSpPr>
      <cdr:spPr>
        <a:xfrm xmlns:a="http://schemas.openxmlformats.org/drawingml/2006/main">
          <a:off x="2443409" y="665886"/>
          <a:ext cx="4262967" cy="393528"/>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fld id="{FE3CBA5A-7F7D-4CD7-B857-40872B48D88B}" type="TxLink">
            <a:rPr lang="en-US" sz="1800"/>
            <a:pPr/>
            <a:t>Given df = 20 and P(t &gt; |a|) = 5%, a = 2.085</a:t>
          </a:fld>
          <a:endParaRPr lang="en-US" sz="1800"/>
        </a:p>
      </cdr:txBody>
    </cdr:sp>
  </cdr:relSizeAnchor>
</c:userShapes>
</file>

<file path=xl/drawings/drawing5.xml><?xml version="1.0" encoding="utf-8"?>
<xdr:wsDr xmlns:xdr="http://schemas.openxmlformats.org/drawingml/2006/spreadsheetDrawing" xmlns:a="http://schemas.openxmlformats.org/drawingml/2006/main">
  <xdr:twoCellAnchor editAs="oneCell">
    <xdr:from>
      <xdr:col>7</xdr:col>
      <xdr:colOff>0</xdr:colOff>
      <xdr:row>12</xdr:row>
      <xdr:rowOff>0</xdr:rowOff>
    </xdr:from>
    <xdr:to>
      <xdr:col>7</xdr:col>
      <xdr:colOff>304800</xdr:colOff>
      <xdr:row>13</xdr:row>
      <xdr:rowOff>142875</xdr:rowOff>
    </xdr:to>
    <xdr:sp macro="" textlink="">
      <xdr:nvSpPr>
        <xdr:cNvPr id="2" name="AutoShape 1" descr="Equation"/>
        <xdr:cNvSpPr>
          <a:spLocks noChangeAspect="1" noChangeArrowheads="1"/>
        </xdr:cNvSpPr>
      </xdr:nvSpPr>
      <xdr:spPr bwMode="auto">
        <a:xfrm>
          <a:off x="4800600" y="2000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mc:AlternateContent xmlns:mc="http://schemas.openxmlformats.org/markup-compatibility/2006">
    <mc:Choice xmlns:a14="http://schemas.microsoft.com/office/drawing/2010/main" Requires="a14">
      <xdr:twoCellAnchor editAs="oneCell">
        <xdr:from>
          <xdr:col>6</xdr:col>
          <xdr:colOff>28575</xdr:colOff>
          <xdr:row>33</xdr:row>
          <xdr:rowOff>19050</xdr:rowOff>
        </xdr:from>
        <xdr:to>
          <xdr:col>9</xdr:col>
          <xdr:colOff>581025</xdr:colOff>
          <xdr:row>34</xdr:row>
          <xdr:rowOff>57150</xdr:rowOff>
        </xdr:to>
        <xdr:sp macro="" textlink="">
          <xdr:nvSpPr>
            <xdr:cNvPr id="12291" name="Scroll Bar 3" hidden="1">
              <a:extLst>
                <a:ext uri="{63B3BB69-23CF-44E3-9099-C40C66FF867C}">
                  <a14:compatExt spid="_x0000_s12291"/>
                </a:ext>
              </a:extLst>
            </xdr:cNvPr>
            <xdr:cNvSpPr/>
          </xdr:nvSpPr>
          <xdr:spPr>
            <a:xfrm>
              <a:off x="0" y="0"/>
              <a:ext cx="0" cy="0"/>
            </a:xfrm>
            <a:prstGeom prst="rect">
              <a:avLst/>
            </a:prstGeom>
          </xdr:spPr>
        </xdr:sp>
        <xdr:clientData/>
      </xdr:twoCellAnchor>
    </mc:Choice>
    <mc:Fallback/>
  </mc:AlternateContent>
  <xdr:absoluteAnchor>
    <xdr:pos x="8582025" y="1704973"/>
    <xdr:ext cx="5743575" cy="4038602"/>
    <xdr:graphicFrame macro="">
      <xdr:nvGraphicFramePr>
        <xdr:cNvPr id="7" name="Chart 6"/>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oneCellAnchor>
    <xdr:from>
      <xdr:col>3</xdr:col>
      <xdr:colOff>247650</xdr:colOff>
      <xdr:row>5</xdr:row>
      <xdr:rowOff>114300</xdr:rowOff>
    </xdr:from>
    <xdr:ext cx="803104" cy="409215"/>
    <mc:AlternateContent xmlns:mc="http://schemas.openxmlformats.org/markup-compatibility/2006" xmlns:a14="http://schemas.microsoft.com/office/drawing/2010/main">
      <mc:Choice Requires="a14">
        <xdr:sp macro="" textlink="">
          <xdr:nvSpPr>
            <xdr:cNvPr id="8" name="TextBox 7"/>
            <xdr:cNvSpPr txBox="1"/>
          </xdr:nvSpPr>
          <xdr:spPr>
            <a:xfrm>
              <a:off x="2305050" y="923925"/>
              <a:ext cx="803104" cy="40921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14:m>
                <m:oMathPara xmlns:m="http://schemas.openxmlformats.org/officeDocument/2006/math">
                  <m:oMathParaPr>
                    <m:jc m:val="centerGroup"/>
                  </m:oMathParaPr>
                  <m:oMath xmlns:m="http://schemas.openxmlformats.org/officeDocument/2006/math">
                    <m:r>
                      <a:rPr lang="en-US" sz="1100" b="0" i="1">
                        <a:latin typeface="Cambria Math"/>
                      </a:rPr>
                      <m:t>𝑡</m:t>
                    </m:r>
                    <m:r>
                      <a:rPr lang="en-US" sz="1100" b="0" i="1">
                        <a:latin typeface="Cambria Math"/>
                      </a:rPr>
                      <m:t>=</m:t>
                    </m:r>
                    <m:f>
                      <m:fPr>
                        <m:ctrlPr>
                          <a:rPr lang="en-US" sz="1100" b="0" i="1">
                            <a:latin typeface="Cambria Math"/>
                          </a:rPr>
                        </m:ctrlPr>
                      </m:fPr>
                      <m:num>
                        <m:r>
                          <a:rPr lang="en-US" sz="1100" b="0" i="1">
                            <a:latin typeface="Cambria Math"/>
                          </a:rPr>
                          <m:t>𝑋</m:t>
                        </m:r>
                        <m:r>
                          <a:rPr lang="en-US" sz="1100" b="0" i="1">
                            <a:latin typeface="Cambria Math"/>
                          </a:rPr>
                          <m:t>−</m:t>
                        </m:r>
                        <m:r>
                          <a:rPr lang="en-US" sz="1100" b="0" i="1">
                            <a:latin typeface="Cambria Math"/>
                          </a:rPr>
                          <m:t>𝜇</m:t>
                        </m:r>
                      </m:num>
                      <m:den>
                        <m:r>
                          <a:rPr lang="en-US" sz="1100" b="0" i="1">
                            <a:latin typeface="Cambria Math"/>
                          </a:rPr>
                          <m:t>𝜎</m:t>
                        </m:r>
                      </m:den>
                    </m:f>
                  </m:oMath>
                </m:oMathPara>
              </a14:m>
              <a:endParaRPr lang="en-US" sz="1100"/>
            </a:p>
          </xdr:txBody>
        </xdr:sp>
      </mc:Choice>
      <mc:Fallback xmlns="">
        <xdr:sp macro="" textlink="">
          <xdr:nvSpPr>
            <xdr:cNvPr id="8" name="TextBox 7"/>
            <xdr:cNvSpPr txBox="1"/>
          </xdr:nvSpPr>
          <xdr:spPr>
            <a:xfrm>
              <a:off x="2305050" y="923925"/>
              <a:ext cx="803104" cy="40921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b="0" i="0">
                  <a:latin typeface="Cambria Math"/>
                </a:rPr>
                <a:t>𝑡=(𝑋−𝜇)/𝜎</a:t>
              </a:r>
              <a:endParaRPr lang="en-US" sz="1100"/>
            </a:p>
          </xdr:txBody>
        </xdr:sp>
      </mc:Fallback>
    </mc:AlternateContent>
    <xdr:clientData/>
  </xdr:oneCellAnchor>
  <mc:AlternateContent xmlns:mc="http://schemas.openxmlformats.org/markup-compatibility/2006">
    <mc:Choice xmlns:a14="http://schemas.microsoft.com/office/drawing/2010/main" Requires="a14">
      <xdr:twoCellAnchor editAs="oneCell">
        <xdr:from>
          <xdr:col>6</xdr:col>
          <xdr:colOff>76200</xdr:colOff>
          <xdr:row>28</xdr:row>
          <xdr:rowOff>104775</xdr:rowOff>
        </xdr:from>
        <xdr:to>
          <xdr:col>9</xdr:col>
          <xdr:colOff>628650</xdr:colOff>
          <xdr:row>29</xdr:row>
          <xdr:rowOff>142875</xdr:rowOff>
        </xdr:to>
        <xdr:sp macro="" textlink="">
          <xdr:nvSpPr>
            <xdr:cNvPr id="12294" name="Scroll Bar 6" hidden="1">
              <a:extLst>
                <a:ext uri="{63B3BB69-23CF-44E3-9099-C40C66FF867C}">
                  <a14:compatExt spid="_x0000_s12294"/>
                </a:ext>
              </a:extLst>
            </xdr:cNvPr>
            <xdr:cNvSpPr/>
          </xdr:nvSpPr>
          <xdr:spPr>
            <a:xfrm>
              <a:off x="0" y="0"/>
              <a:ext cx="0" cy="0"/>
            </a:xfrm>
            <a:prstGeom prst="rect">
              <a:avLst/>
            </a:prstGeom>
          </xdr:spPr>
        </xdr:sp>
        <xdr:clientData/>
      </xdr:twoCellAnchor>
    </mc:Choice>
    <mc:Fallback/>
  </mc:AlternateContent>
</xdr:wsDr>
</file>

<file path=xl/drawings/drawing6.xml><?xml version="1.0" encoding="utf-8"?>
<c:userShapes xmlns:c="http://schemas.openxmlformats.org/drawingml/2006/chart">
  <cdr:relSizeAnchor xmlns:cdr="http://schemas.openxmlformats.org/drawingml/2006/chartDrawing">
    <cdr:from>
      <cdr:x>0.22424</cdr:x>
      <cdr:y>0.20621</cdr:y>
    </cdr:from>
    <cdr:to>
      <cdr:x>0.7927</cdr:x>
      <cdr:y>0.26493</cdr:y>
    </cdr:to>
    <cdr:sp macro="" textlink="Between!$G$17">
      <cdr:nvSpPr>
        <cdr:cNvPr id="5" name="TextBox 4"/>
        <cdr:cNvSpPr txBox="1"/>
      </cdr:nvSpPr>
      <cdr:spPr>
        <a:xfrm xmlns:a="http://schemas.openxmlformats.org/drawingml/2006/main">
          <a:off x="1287941" y="832780"/>
          <a:ext cx="3264992" cy="237187"/>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fld id="{DDD22A61-C49B-4F99-87E9-9B08BA1BEAA9}" type="TxLink">
            <a:rPr lang="en-US" sz="1200"/>
            <a:pPr/>
            <a:t>With % confidence, the interval is (-2.085, 2.085)</a:t>
          </a:fld>
          <a:endParaRPr lang="en-US" sz="1200"/>
        </a:p>
      </cdr:txBody>
    </cdr:sp>
  </cdr:relSizeAnchor>
  <cdr:relSizeAnchor xmlns:cdr="http://schemas.openxmlformats.org/drawingml/2006/chartDrawing">
    <cdr:from>
      <cdr:x>0.2786</cdr:x>
      <cdr:y>0.14623</cdr:y>
    </cdr:from>
    <cdr:to>
      <cdr:x>0.73798</cdr:x>
      <cdr:y>0.20755</cdr:y>
    </cdr:to>
    <cdr:sp macro="" textlink="Between!$G$16">
      <cdr:nvSpPr>
        <cdr:cNvPr id="2" name="TextBox 1"/>
        <cdr:cNvSpPr txBox="1"/>
      </cdr:nvSpPr>
      <cdr:spPr>
        <a:xfrm xmlns:a="http://schemas.openxmlformats.org/drawingml/2006/main">
          <a:off x="1600179" y="590550"/>
          <a:ext cx="2638446" cy="247651"/>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fld id="{2914D9B8-840C-4033-87E2-C288DB8FA007}" type="TxLink">
            <a:rPr lang="en-US" sz="1200"/>
            <a:pPr/>
            <a:t>P(-a &lt; t &lt; a) = P(-2.085 &lt; t &lt; 2.085) = 95%</a:t>
          </a:fld>
          <a:endParaRPr lang="en-US" sz="1200"/>
        </a:p>
      </cdr:txBody>
    </cdr:sp>
  </cdr:relSizeAnchor>
  <cdr:relSizeAnchor xmlns:cdr="http://schemas.openxmlformats.org/drawingml/2006/chartDrawing">
    <cdr:from>
      <cdr:x>0.24378</cdr:x>
      <cdr:y>0.09434</cdr:y>
    </cdr:from>
    <cdr:to>
      <cdr:x>0.76285</cdr:x>
      <cdr:y>0.17217</cdr:y>
    </cdr:to>
    <cdr:sp macro="" textlink="Between!$G$15">
      <cdr:nvSpPr>
        <cdr:cNvPr id="3" name="TextBox 2"/>
        <cdr:cNvSpPr txBox="1"/>
      </cdr:nvSpPr>
      <cdr:spPr>
        <a:xfrm xmlns:a="http://schemas.openxmlformats.org/drawingml/2006/main">
          <a:off x="1400171" y="380990"/>
          <a:ext cx="2981329" cy="314324"/>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fld id="{FE3CBA5A-7F7D-4CD7-B857-40872B48D88B}" type="TxLink">
            <a:rPr lang="en-US" sz="1200"/>
            <a:pPr/>
            <a:t>Given df = 20 and P(-a &lt; t &lt; a) = 95%, a = 2.085</a:t>
          </a:fld>
          <a:endParaRPr lang="en-US" sz="1200"/>
        </a:p>
      </cdr:txBody>
    </cdr:sp>
  </cdr:relSizeAnchor>
</c:userShapes>
</file>

<file path=xl/drawings/drawing7.xml><?xml version="1.0" encoding="utf-8"?>
<xdr:wsDr xmlns:xdr="http://schemas.openxmlformats.org/drawingml/2006/spreadsheetDrawing" xmlns:a="http://schemas.openxmlformats.org/drawingml/2006/main">
  <xdr:absoluteAnchor>
    <xdr:pos x="0" y="0"/>
    <xdr:ext cx="8653564" cy="6282447"/>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8.xml><?xml version="1.0" encoding="utf-8"?>
<c:userShapes xmlns:c="http://schemas.openxmlformats.org/drawingml/2006/chart">
  <cdr:relSizeAnchor xmlns:cdr="http://schemas.openxmlformats.org/drawingml/2006/chartDrawing">
    <cdr:from>
      <cdr:x>0.24884</cdr:x>
      <cdr:y>0.23031</cdr:y>
    </cdr:from>
    <cdr:to>
      <cdr:x>0.82201</cdr:x>
      <cdr:y>0.28904</cdr:y>
    </cdr:to>
    <cdr:sp macro="" textlink="Between!$G$17">
      <cdr:nvSpPr>
        <cdr:cNvPr id="5" name="TextBox 4"/>
        <cdr:cNvSpPr txBox="1"/>
      </cdr:nvSpPr>
      <cdr:spPr>
        <a:xfrm xmlns:a="http://schemas.openxmlformats.org/drawingml/2006/main">
          <a:off x="2153334" y="1446939"/>
          <a:ext cx="4960017" cy="368968"/>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fld id="{DDD22A61-C49B-4F99-87E9-9B08BA1BEAA9}" type="TxLink">
            <a:rPr lang="en-US" sz="1800"/>
            <a:pPr/>
            <a:t>With % confidence, the interval is (-2.085, 2.085)</a:t>
          </a:fld>
          <a:endParaRPr lang="en-US" sz="1800"/>
        </a:p>
      </cdr:txBody>
    </cdr:sp>
  </cdr:relSizeAnchor>
  <cdr:relSizeAnchor xmlns:cdr="http://schemas.openxmlformats.org/drawingml/2006/chartDrawing">
    <cdr:from>
      <cdr:x>0.30174</cdr:x>
      <cdr:y>0.17593</cdr:y>
    </cdr:from>
    <cdr:to>
      <cdr:x>0.77166</cdr:x>
      <cdr:y>0.23312</cdr:y>
    </cdr:to>
    <cdr:sp macro="" textlink="Between!$G$16">
      <cdr:nvSpPr>
        <cdr:cNvPr id="2" name="TextBox 1"/>
        <cdr:cNvSpPr txBox="1"/>
      </cdr:nvSpPr>
      <cdr:spPr>
        <a:xfrm xmlns:a="http://schemas.openxmlformats.org/drawingml/2006/main">
          <a:off x="2611113" y="1105261"/>
          <a:ext cx="4066520" cy="359293"/>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fld id="{F61A1D86-0D30-4590-A742-D2B02BC8501F}" type="TxLink">
            <a:rPr lang="en-US" sz="1800"/>
            <a:pPr/>
            <a:t>P(-a &lt; t &lt; a) = P(-2.085 &lt; t &lt; 2.085) = 95%</a:t>
          </a:fld>
          <a:endParaRPr lang="en-US" sz="1800"/>
        </a:p>
      </cdr:txBody>
    </cdr:sp>
  </cdr:relSizeAnchor>
  <cdr:relSizeAnchor xmlns:cdr="http://schemas.openxmlformats.org/drawingml/2006/chartDrawing">
    <cdr:from>
      <cdr:x>0.26259</cdr:x>
      <cdr:y>0.12722</cdr:y>
    </cdr:from>
    <cdr:to>
      <cdr:x>0.75448</cdr:x>
      <cdr:y>0.18206</cdr:y>
    </cdr:to>
    <cdr:sp macro="" textlink="Between!$G$15">
      <cdr:nvSpPr>
        <cdr:cNvPr id="3" name="TextBox 2"/>
        <cdr:cNvSpPr txBox="1"/>
      </cdr:nvSpPr>
      <cdr:spPr>
        <a:xfrm xmlns:a="http://schemas.openxmlformats.org/drawingml/2006/main">
          <a:off x="2276601" y="799995"/>
          <a:ext cx="4264548" cy="344859"/>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fld id="{6B2C8350-5A46-4E2B-8184-4609AD52DC60}" type="TxLink">
            <a:rPr lang="en-US" sz="1800"/>
            <a:pPr/>
            <a:t>Given df = 20 and P(-a &lt; t &lt; a) = 95%, a = 2.085</a:t>
          </a:fld>
          <a:endParaRPr lang="en-US" sz="1800"/>
        </a:p>
      </cdr:txBody>
    </cdr:sp>
  </cdr:relSizeAnchor>
</c:userShapes>
</file>

<file path=xl/drawings/drawing9.xml><?xml version="1.0" encoding="utf-8"?>
<xdr:wsDr xmlns:xdr="http://schemas.openxmlformats.org/drawingml/2006/spreadsheetDrawing" xmlns:a="http://schemas.openxmlformats.org/drawingml/2006/main">
  <xdr:oneCellAnchor>
    <xdr:from>
      <xdr:col>7</xdr:col>
      <xdr:colOff>0</xdr:colOff>
      <xdr:row>12</xdr:row>
      <xdr:rowOff>0</xdr:rowOff>
    </xdr:from>
    <xdr:ext cx="304800" cy="304800"/>
    <xdr:sp macro="" textlink="">
      <xdr:nvSpPr>
        <xdr:cNvPr id="2" name="AutoShape 1" descr="Equation"/>
        <xdr:cNvSpPr>
          <a:spLocks noChangeAspect="1" noChangeArrowheads="1"/>
        </xdr:cNvSpPr>
      </xdr:nvSpPr>
      <xdr:spPr bwMode="auto">
        <a:xfrm>
          <a:off x="4800600" y="19431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mc:AlternateContent xmlns:mc="http://schemas.openxmlformats.org/markup-compatibility/2006">
    <mc:Choice xmlns:a14="http://schemas.microsoft.com/office/drawing/2010/main" Requires="a14">
      <xdr:twoCellAnchor editAs="oneCell">
        <xdr:from>
          <xdr:col>6</xdr:col>
          <xdr:colOff>57150</xdr:colOff>
          <xdr:row>33</xdr:row>
          <xdr:rowOff>76200</xdr:rowOff>
        </xdr:from>
        <xdr:to>
          <xdr:col>9</xdr:col>
          <xdr:colOff>609600</xdr:colOff>
          <xdr:row>34</xdr:row>
          <xdr:rowOff>114300</xdr:rowOff>
        </xdr:to>
        <xdr:sp macro="" textlink="">
          <xdr:nvSpPr>
            <xdr:cNvPr id="24580" name="Scroll Bar 4" hidden="1">
              <a:extLst>
                <a:ext uri="{63B3BB69-23CF-44E3-9099-C40C66FF867C}">
                  <a14:compatExt spid="_x0000_s24580"/>
                </a:ext>
              </a:extLst>
            </xdr:cNvPr>
            <xdr:cNvSpPr/>
          </xdr:nvSpPr>
          <xdr:spPr>
            <a:xfrm>
              <a:off x="0" y="0"/>
              <a:ext cx="0" cy="0"/>
            </a:xfrm>
            <a:prstGeom prst="rect">
              <a:avLst/>
            </a:prstGeom>
          </xdr:spPr>
        </xdr:sp>
        <xdr:clientData/>
      </xdr:twoCellAnchor>
    </mc:Choice>
    <mc:Fallback/>
  </mc:AlternateContent>
  <xdr:absoluteAnchor>
    <xdr:pos x="8372475" y="1743073"/>
    <xdr:ext cx="5743575" cy="4038602"/>
    <xdr:graphicFrame macro="">
      <xdr:nvGraphicFramePr>
        <xdr:cNvPr id="7" name="Chart 6"/>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oneCellAnchor>
    <xdr:from>
      <xdr:col>3</xdr:col>
      <xdr:colOff>104775</xdr:colOff>
      <xdr:row>5</xdr:row>
      <xdr:rowOff>152400</xdr:rowOff>
    </xdr:from>
    <xdr:ext cx="803104" cy="409215"/>
    <mc:AlternateContent xmlns:mc="http://schemas.openxmlformats.org/markup-compatibility/2006" xmlns:a14="http://schemas.microsoft.com/office/drawing/2010/main">
      <mc:Choice Requires="a14">
        <xdr:sp macro="" textlink="">
          <xdr:nvSpPr>
            <xdr:cNvPr id="8" name="TextBox 7"/>
            <xdr:cNvSpPr txBox="1"/>
          </xdr:nvSpPr>
          <xdr:spPr>
            <a:xfrm>
              <a:off x="2162175" y="962025"/>
              <a:ext cx="803104" cy="40921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14:m>
                <m:oMathPara xmlns:m="http://schemas.openxmlformats.org/officeDocument/2006/math">
                  <m:oMathParaPr>
                    <m:jc m:val="centerGroup"/>
                  </m:oMathParaPr>
                  <m:oMath xmlns:m="http://schemas.openxmlformats.org/officeDocument/2006/math">
                    <m:r>
                      <a:rPr lang="en-US" sz="1100" b="0" i="1">
                        <a:latin typeface="Cambria Math"/>
                      </a:rPr>
                      <m:t>𝑡</m:t>
                    </m:r>
                    <m:r>
                      <a:rPr lang="en-US" sz="1100" b="0" i="1">
                        <a:latin typeface="Cambria Math"/>
                      </a:rPr>
                      <m:t>=</m:t>
                    </m:r>
                    <m:f>
                      <m:fPr>
                        <m:ctrlPr>
                          <a:rPr lang="en-US" sz="1100" b="0" i="1">
                            <a:latin typeface="Cambria Math"/>
                          </a:rPr>
                        </m:ctrlPr>
                      </m:fPr>
                      <m:num>
                        <m:r>
                          <a:rPr lang="en-US" sz="1100" b="0" i="1">
                            <a:latin typeface="Cambria Math"/>
                          </a:rPr>
                          <m:t>𝑋</m:t>
                        </m:r>
                        <m:r>
                          <a:rPr lang="en-US" sz="1100" b="0" i="1">
                            <a:latin typeface="Cambria Math"/>
                          </a:rPr>
                          <m:t>−</m:t>
                        </m:r>
                        <m:r>
                          <a:rPr lang="en-US" sz="1100" b="0" i="1">
                            <a:latin typeface="Cambria Math"/>
                          </a:rPr>
                          <m:t>𝜇</m:t>
                        </m:r>
                      </m:num>
                      <m:den>
                        <m:r>
                          <a:rPr lang="en-US" sz="1100" b="0" i="1">
                            <a:latin typeface="Cambria Math"/>
                          </a:rPr>
                          <m:t>𝜎</m:t>
                        </m:r>
                      </m:den>
                    </m:f>
                  </m:oMath>
                </m:oMathPara>
              </a14:m>
              <a:endParaRPr lang="en-US" sz="1100"/>
            </a:p>
          </xdr:txBody>
        </xdr:sp>
      </mc:Choice>
      <mc:Fallback xmlns="">
        <xdr:sp macro="" textlink="">
          <xdr:nvSpPr>
            <xdr:cNvPr id="8" name="TextBox 7"/>
            <xdr:cNvSpPr txBox="1"/>
          </xdr:nvSpPr>
          <xdr:spPr>
            <a:xfrm>
              <a:off x="2162175" y="962025"/>
              <a:ext cx="803104" cy="40921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b="0" i="0">
                  <a:latin typeface="Cambria Math"/>
                </a:rPr>
                <a:t>𝑡=(𝑋−𝜇)/𝜎</a:t>
              </a:r>
              <a:endParaRPr lang="en-US" sz="1100"/>
            </a:p>
          </xdr:txBody>
        </xdr:sp>
      </mc:Fallback>
    </mc:AlternateContent>
    <xdr:clientData/>
  </xdr:oneCellAnchor>
  <mc:AlternateContent xmlns:mc="http://schemas.openxmlformats.org/markup-compatibility/2006">
    <mc:Choice xmlns:a14="http://schemas.microsoft.com/office/drawing/2010/main" Requires="a14">
      <xdr:twoCellAnchor editAs="oneCell">
        <xdr:from>
          <xdr:col>6</xdr:col>
          <xdr:colOff>57150</xdr:colOff>
          <xdr:row>28</xdr:row>
          <xdr:rowOff>114300</xdr:rowOff>
        </xdr:from>
        <xdr:to>
          <xdr:col>9</xdr:col>
          <xdr:colOff>609600</xdr:colOff>
          <xdr:row>29</xdr:row>
          <xdr:rowOff>152400</xdr:rowOff>
        </xdr:to>
        <xdr:sp macro="" textlink="">
          <xdr:nvSpPr>
            <xdr:cNvPr id="24582" name="Scroll Bar 6" hidden="1">
              <a:extLst>
                <a:ext uri="{63B3BB69-23CF-44E3-9099-C40C66FF867C}">
                  <a14:compatExt spid="_x0000_s24582"/>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2.bin"/><Relationship Id="rId6" Type="http://schemas.openxmlformats.org/officeDocument/2006/relationships/comments" Target="../comments2.xml"/><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9.xml"/><Relationship Id="rId1" Type="http://schemas.openxmlformats.org/officeDocument/2006/relationships/printerSettings" Target="../printerSettings/printerSettings3.bin"/><Relationship Id="rId6" Type="http://schemas.openxmlformats.org/officeDocument/2006/relationships/comments" Target="../comments3.xml"/><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13.xml"/><Relationship Id="rId1" Type="http://schemas.openxmlformats.org/officeDocument/2006/relationships/printerSettings" Target="../printerSettings/printerSettings4.bin"/><Relationship Id="rId6" Type="http://schemas.openxmlformats.org/officeDocument/2006/relationships/comments" Target="../comments4.xml"/><Relationship Id="rId5" Type="http://schemas.openxmlformats.org/officeDocument/2006/relationships/ctrlProp" Target="../ctrlProps/ctrlProp8.xml"/><Relationship Id="rId4" Type="http://schemas.openxmlformats.org/officeDocument/2006/relationships/ctrlProp" Target="../ctrlProps/ctrlProp7.xm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www.exceluser.com/explore/normalcurve.htm" TargetMode="External"/><Relationship Id="rId1" Type="http://schemas.openxmlformats.org/officeDocument/2006/relationships/hyperlink" Target="http://vertex42.com/ExcelArticles/mc/NormalDistribution-Excel.html" TargetMode="External"/><Relationship Id="rId6" Type="http://schemas.openxmlformats.org/officeDocument/2006/relationships/comments" Target="../comments5.xml"/><Relationship Id="rId5" Type="http://schemas.openxmlformats.org/officeDocument/2006/relationships/vmlDrawing" Target="../drawings/vmlDrawing5.vml"/><Relationship Id="rId4" Type="http://schemas.openxmlformats.org/officeDocument/2006/relationships/drawing" Target="../drawings/drawing1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2:L141"/>
  <sheetViews>
    <sheetView showGridLines="0" tabSelected="1" workbookViewId="0">
      <selection activeCell="G3" sqref="G3"/>
    </sheetView>
  </sheetViews>
  <sheetFormatPr defaultRowHeight="12.75" x14ac:dyDescent="0.2"/>
  <cols>
    <col min="4" max="5" width="12" bestFit="1" customWidth="1"/>
    <col min="8" max="8" width="8.375" customWidth="1"/>
  </cols>
  <sheetData>
    <row r="2" spans="2:11" x14ac:dyDescent="0.2">
      <c r="C2" s="1"/>
      <c r="D2" s="49"/>
    </row>
    <row r="3" spans="2:11" x14ac:dyDescent="0.2">
      <c r="C3" s="1" t="s">
        <v>0</v>
      </c>
      <c r="D3" s="44">
        <v>0</v>
      </c>
      <c r="G3" s="7" t="s">
        <v>33</v>
      </c>
      <c r="H3" s="6"/>
      <c r="I3" s="6"/>
      <c r="J3" s="6"/>
      <c r="K3" s="6"/>
    </row>
    <row r="4" spans="2:11" x14ac:dyDescent="0.2">
      <c r="C4" s="1" t="s">
        <v>1</v>
      </c>
      <c r="D4" s="44">
        <v>1</v>
      </c>
      <c r="G4" s="47" t="s">
        <v>21</v>
      </c>
    </row>
    <row r="5" spans="2:11" x14ac:dyDescent="0.2">
      <c r="G5">
        <f ca="1">_xlfn.T.INV(RAND(),$I$21)</f>
        <v>-0.65866805327434208</v>
      </c>
    </row>
    <row r="6" spans="2:11" x14ac:dyDescent="0.2">
      <c r="B6" s="8" t="s">
        <v>4</v>
      </c>
    </row>
    <row r="7" spans="2:11" ht="14.25" x14ac:dyDescent="0.25">
      <c r="B7" s="26" t="s">
        <v>19</v>
      </c>
      <c r="C7" s="44">
        <v>-5</v>
      </c>
    </row>
    <row r="8" spans="2:11" ht="14.25" x14ac:dyDescent="0.25">
      <c r="B8" s="26" t="s">
        <v>20</v>
      </c>
      <c r="C8" s="44">
        <v>5</v>
      </c>
    </row>
    <row r="11" spans="2:11" x14ac:dyDescent="0.2">
      <c r="G11" s="12"/>
      <c r="H11" s="5"/>
    </row>
    <row r="12" spans="2:11" x14ac:dyDescent="0.2">
      <c r="G12" s="10"/>
      <c r="H12" s="5"/>
    </row>
    <row r="13" spans="2:11" x14ac:dyDescent="0.2">
      <c r="G13" s="9"/>
      <c r="H13" s="5"/>
    </row>
    <row r="15" spans="2:11" x14ac:dyDescent="0.2">
      <c r="B15" s="2" t="s">
        <v>25</v>
      </c>
      <c r="C15" s="2" t="s">
        <v>2</v>
      </c>
      <c r="D15" s="2" t="s">
        <v>3</v>
      </c>
      <c r="E15" s="2" t="s">
        <v>5</v>
      </c>
      <c r="G15" t="str">
        <f>"Given df = "&amp;$I$21&amp;" and P(t &gt; |a|) = "&amp;$I$26&amp;"%, a = "&amp;$J$25</f>
        <v>Given df = 20 and P(t &gt; |a|) = 5%, a = 2.085</v>
      </c>
    </row>
    <row r="16" spans="2:11" x14ac:dyDescent="0.2">
      <c r="B16" s="3">
        <f>C7</f>
        <v>-5</v>
      </c>
      <c r="C16" s="3">
        <f t="shared" ref="C16:C56" si="0">B16*$D$4+$D$3</f>
        <v>-5</v>
      </c>
      <c r="D16">
        <f>_xlfn.T.DIST(C16,$I$21,FALSE)</f>
        <v>7.8989106244035256E-5</v>
      </c>
      <c r="E16">
        <f>_xlfn.T.DIST(C16,$I$21,TRUE)</f>
        <v>3.4365142897710965E-5</v>
      </c>
      <c r="G16" t="str">
        <f>"P(t &gt; |a|) = P(t &lt; "&amp;$J$24&amp;") + P(t &gt; "&amp;$J$25&amp;") = "&amp;I$26&amp;"%"</f>
        <v>P(t &gt; |a|) = P(t &lt; -2.085) + P(t &gt; 2.085) = 5%</v>
      </c>
    </row>
    <row r="17" spans="2:12" x14ac:dyDescent="0.2">
      <c r="B17" s="3">
        <f t="shared" ref="B17:B56" si="1">($C$8-$C$7)/40+B16</f>
        <v>-4.75</v>
      </c>
      <c r="C17" s="3">
        <f t="shared" si="0"/>
        <v>-4.75</v>
      </c>
      <c r="D17">
        <f t="shared" ref="D17:D56" si="2">_xlfn.T.DIST(C17,$I$21,FALSE)</f>
        <v>1.4174695470997895E-4</v>
      </c>
      <c r="E17">
        <f t="shared" ref="E17:E56" si="3">_xlfn.T.DIST(C17,$I$21,TRUE)</f>
        <v>6.1191266942965173E-5</v>
      </c>
      <c r="G17" t="str">
        <f>"P(t &lt; "&amp;$J$24&amp;") = "&amp;$I$27&amp;"% and P(t &gt; "&amp;$J$25&amp;") = "&amp;I$27&amp;"%"</f>
        <v>P(t &lt; -2.085) = 2.5% and P(t &gt; 2.085) = 2.5%</v>
      </c>
    </row>
    <row r="18" spans="2:12" x14ac:dyDescent="0.2">
      <c r="B18" s="3">
        <f t="shared" si="1"/>
        <v>-4.5</v>
      </c>
      <c r="C18" s="3">
        <f t="shared" si="0"/>
        <v>-4.5</v>
      </c>
      <c r="D18">
        <f t="shared" si="2"/>
        <v>2.5483366783358611E-4</v>
      </c>
      <c r="E18">
        <f t="shared" si="3"/>
        <v>1.0938560586859123E-4</v>
      </c>
    </row>
    <row r="19" spans="2:12" x14ac:dyDescent="0.2">
      <c r="B19" s="3">
        <f t="shared" si="1"/>
        <v>-4.25</v>
      </c>
      <c r="C19" s="3">
        <f t="shared" si="0"/>
        <v>-4.25</v>
      </c>
      <c r="D19">
        <f t="shared" si="2"/>
        <v>4.5822295293371354E-4</v>
      </c>
      <c r="E19">
        <f t="shared" si="3"/>
        <v>1.9605111445565574E-4</v>
      </c>
      <c r="G19" s="7" t="s">
        <v>16</v>
      </c>
      <c r="H19" s="6"/>
      <c r="I19" s="6"/>
      <c r="J19" s="6"/>
      <c r="K19" s="6"/>
      <c r="L19" s="6"/>
    </row>
    <row r="20" spans="2:12" x14ac:dyDescent="0.2">
      <c r="B20" s="3">
        <f t="shared" si="1"/>
        <v>-4</v>
      </c>
      <c r="C20" s="3">
        <f t="shared" si="0"/>
        <v>-4</v>
      </c>
      <c r="D20">
        <f t="shared" si="2"/>
        <v>8.2247430013313949E-4</v>
      </c>
      <c r="E20">
        <f t="shared" si="3"/>
        <v>3.5176164656415917E-4</v>
      </c>
    </row>
    <row r="21" spans="2:12" x14ac:dyDescent="0.2">
      <c r="B21" s="3">
        <f t="shared" si="1"/>
        <v>-3.75</v>
      </c>
      <c r="C21" s="3">
        <f t="shared" si="0"/>
        <v>-3.75</v>
      </c>
      <c r="D21">
        <f t="shared" si="2"/>
        <v>1.4702633736244221E-3</v>
      </c>
      <c r="E21">
        <f t="shared" si="3"/>
        <v>6.3068239067630828E-4</v>
      </c>
      <c r="G21" s="51" t="s">
        <v>30</v>
      </c>
      <c r="I21" s="27">
        <v>20</v>
      </c>
    </row>
    <row r="22" spans="2:12" x14ac:dyDescent="0.2">
      <c r="B22" s="3">
        <f t="shared" si="1"/>
        <v>-3.5</v>
      </c>
      <c r="C22" s="3">
        <f t="shared" si="0"/>
        <v>-3.5</v>
      </c>
      <c r="D22">
        <f t="shared" si="2"/>
        <v>2.6105772275963452E-3</v>
      </c>
      <c r="E22">
        <f t="shared" si="3"/>
        <v>1.1275615765285829E-3</v>
      </c>
      <c r="G22" s="25" t="s">
        <v>22</v>
      </c>
      <c r="H22">
        <f>IF(I22=100,-4,_xlfn.T.INV($H$27,$I$21))</f>
        <v>-2.0859634472658648</v>
      </c>
      <c r="I22" s="49"/>
      <c r="J22" s="22"/>
      <c r="K22" s="22"/>
    </row>
    <row r="23" spans="2:12" x14ac:dyDescent="0.2">
      <c r="B23" s="3">
        <f t="shared" si="1"/>
        <v>-3.25</v>
      </c>
      <c r="C23" s="3">
        <f t="shared" si="0"/>
        <v>-3.25</v>
      </c>
      <c r="D23">
        <f t="shared" si="2"/>
        <v>4.5900285998224924E-3</v>
      </c>
      <c r="E23">
        <f t="shared" si="3"/>
        <v>2.0053255801986323E-3</v>
      </c>
      <c r="G23" s="26" t="s">
        <v>23</v>
      </c>
      <c r="H23">
        <f>IF(I22=100,4,_xlfn.T.INV(1-$H$27,$I$21))</f>
        <v>2.0859634472658648</v>
      </c>
      <c r="J23">
        <v>95</v>
      </c>
      <c r="K23" s="22"/>
    </row>
    <row r="24" spans="2:12" ht="15" x14ac:dyDescent="0.25">
      <c r="B24" s="3">
        <f t="shared" si="1"/>
        <v>-3</v>
      </c>
      <c r="C24" s="3">
        <f t="shared" si="0"/>
        <v>-3</v>
      </c>
      <c r="D24">
        <f t="shared" si="2"/>
        <v>7.9637866461806615E-3</v>
      </c>
      <c r="E24">
        <f t="shared" si="3"/>
        <v>3.5379493956055543E-3</v>
      </c>
      <c r="G24" s="25" t="s">
        <v>11</v>
      </c>
      <c r="H24" s="14">
        <f>H22*$D$4+$D$3</f>
        <v>-2.0859634472658648</v>
      </c>
      <c r="J24" s="45">
        <f>TRUNC(IF($H$25&gt;$H$24,$H$24,$H$25),3)</f>
        <v>-2.085</v>
      </c>
    </row>
    <row r="25" spans="2:12" ht="15" x14ac:dyDescent="0.25">
      <c r="B25" s="3">
        <f t="shared" si="1"/>
        <v>-2.75</v>
      </c>
      <c r="C25" s="3">
        <f t="shared" si="0"/>
        <v>-2.75</v>
      </c>
      <c r="D25">
        <f t="shared" si="2"/>
        <v>1.3581671530824485E-2</v>
      </c>
      <c r="E25">
        <f t="shared" si="3"/>
        <v>6.1731701024498667E-3</v>
      </c>
      <c r="G25" s="26" t="s">
        <v>12</v>
      </c>
      <c r="H25" s="14">
        <f>H23*$D$4+$D$3</f>
        <v>2.0859634472658648</v>
      </c>
      <c r="J25" s="45">
        <f>TRUNC(IF($H$25&gt;$H$24,$H$25,$H$24),3)</f>
        <v>2.085</v>
      </c>
    </row>
    <row r="26" spans="2:12" x14ac:dyDescent="0.2">
      <c r="B26" s="3">
        <f t="shared" si="1"/>
        <v>-2.5</v>
      </c>
      <c r="C26" s="3">
        <f t="shared" si="0"/>
        <v>-2.5</v>
      </c>
      <c r="D26">
        <f t="shared" si="2"/>
        <v>2.2669443719144873E-2</v>
      </c>
      <c r="E26">
        <f t="shared" si="3"/>
        <v>1.061677271956619E-2</v>
      </c>
      <c r="G26" s="11" t="s">
        <v>28</v>
      </c>
      <c r="H26" s="48">
        <f>(1-$J$23/100)</f>
        <v>5.0000000000000044E-2</v>
      </c>
      <c r="I26" s="50">
        <f>ROUND(H26*100,2)</f>
        <v>5</v>
      </c>
      <c r="J26" s="22" t="s">
        <v>14</v>
      </c>
    </row>
    <row r="27" spans="2:12" x14ac:dyDescent="0.2">
      <c r="B27" s="3">
        <f t="shared" si="1"/>
        <v>-2.25</v>
      </c>
      <c r="C27" s="3">
        <f t="shared" si="0"/>
        <v>-2.25</v>
      </c>
      <c r="D27">
        <f t="shared" si="2"/>
        <v>3.6858911004957799E-2</v>
      </c>
      <c r="E27">
        <f t="shared" si="3"/>
        <v>1.7932107324050095E-2</v>
      </c>
      <c r="G27" s="11" t="s">
        <v>27</v>
      </c>
      <c r="H27" s="48">
        <f>(1-$J$23/100)/2</f>
        <v>2.5000000000000022E-2</v>
      </c>
      <c r="I27" s="50">
        <f>ROUND(H27*100,2)</f>
        <v>2.5</v>
      </c>
      <c r="J27" s="22" t="s">
        <v>14</v>
      </c>
    </row>
    <row r="28" spans="2:12" x14ac:dyDescent="0.2">
      <c r="B28" s="3">
        <f t="shared" si="1"/>
        <v>-2</v>
      </c>
      <c r="C28" s="3">
        <f t="shared" si="0"/>
        <v>-2</v>
      </c>
      <c r="D28">
        <f t="shared" si="2"/>
        <v>5.808721524735698E-2</v>
      </c>
      <c r="E28">
        <f t="shared" si="3"/>
        <v>2.9632767723285252E-2</v>
      </c>
    </row>
    <row r="29" spans="2:12" x14ac:dyDescent="0.2">
      <c r="B29" s="3">
        <f t="shared" si="1"/>
        <v>-1.75</v>
      </c>
      <c r="C29" s="3">
        <f t="shared" si="0"/>
        <v>-1.75</v>
      </c>
      <c r="D29">
        <f t="shared" si="2"/>
        <v>8.8263585915164242E-2</v>
      </c>
      <c r="E29">
        <f t="shared" si="3"/>
        <v>4.772314740401809E-2</v>
      </c>
      <c r="G29" s="22" t="s">
        <v>29</v>
      </c>
    </row>
    <row r="30" spans="2:12" x14ac:dyDescent="0.2">
      <c r="B30" s="3">
        <f t="shared" si="1"/>
        <v>-1.5</v>
      </c>
      <c r="C30" s="3">
        <f t="shared" si="0"/>
        <v>-1.5</v>
      </c>
      <c r="D30">
        <f t="shared" si="2"/>
        <v>0.12862738297214607</v>
      </c>
      <c r="E30">
        <f t="shared" si="3"/>
        <v>7.4617885584626217E-2</v>
      </c>
      <c r="G30" s="24"/>
    </row>
    <row r="31" spans="2:12" x14ac:dyDescent="0.2">
      <c r="B31" s="3">
        <f t="shared" si="1"/>
        <v>-1.25</v>
      </c>
      <c r="C31" s="3">
        <f t="shared" si="0"/>
        <v>-1.25</v>
      </c>
      <c r="D31">
        <f t="shared" si="2"/>
        <v>0.17883722160667284</v>
      </c>
      <c r="E31">
        <f t="shared" si="3"/>
        <v>0.1128644540743657</v>
      </c>
      <c r="G31" s="4"/>
    </row>
    <row r="32" spans="2:12" x14ac:dyDescent="0.2">
      <c r="B32" s="3">
        <f t="shared" si="1"/>
        <v>-1</v>
      </c>
      <c r="C32" s="3">
        <f t="shared" si="0"/>
        <v>-1</v>
      </c>
      <c r="D32">
        <f t="shared" si="2"/>
        <v>0.23604564912670095</v>
      </c>
      <c r="E32">
        <f t="shared" si="3"/>
        <v>0.16462828858585454</v>
      </c>
      <c r="G32" s="24"/>
    </row>
    <row r="33" spans="2:7" x14ac:dyDescent="0.2">
      <c r="B33" s="3">
        <f t="shared" si="1"/>
        <v>-0.75</v>
      </c>
      <c r="C33" s="3">
        <f t="shared" si="0"/>
        <v>-0.75</v>
      </c>
      <c r="D33">
        <f t="shared" si="2"/>
        <v>0.29444316943117832</v>
      </c>
      <c r="E33">
        <f t="shared" si="3"/>
        <v>0.23099351240632898</v>
      </c>
      <c r="G33" s="24" t="s">
        <v>13</v>
      </c>
    </row>
    <row r="34" spans="2:7" x14ac:dyDescent="0.2">
      <c r="B34" s="3">
        <f t="shared" si="1"/>
        <v>-0.5</v>
      </c>
      <c r="C34" s="3">
        <f t="shared" si="0"/>
        <v>-0.5</v>
      </c>
      <c r="D34">
        <f t="shared" si="2"/>
        <v>0.34580861238374172</v>
      </c>
      <c r="E34">
        <f t="shared" si="3"/>
        <v>0.31126592114051177</v>
      </c>
      <c r="G34" s="4"/>
    </row>
    <row r="35" spans="2:7" x14ac:dyDescent="0.2">
      <c r="B35" s="3">
        <f t="shared" si="1"/>
        <v>-0.25</v>
      </c>
      <c r="C35" s="3">
        <f t="shared" si="0"/>
        <v>-0.25</v>
      </c>
      <c r="D35">
        <f t="shared" si="2"/>
        <v>0.38129013769195808</v>
      </c>
      <c r="E35">
        <f t="shared" si="3"/>
        <v>0.40256865848010231</v>
      </c>
      <c r="G35" s="4"/>
    </row>
    <row r="36" spans="2:7" x14ac:dyDescent="0.2">
      <c r="B36" s="3">
        <f t="shared" si="1"/>
        <v>0</v>
      </c>
      <c r="C36" s="3">
        <f t="shared" si="0"/>
        <v>0</v>
      </c>
      <c r="D36">
        <f t="shared" si="2"/>
        <v>0.39398858571143264</v>
      </c>
      <c r="E36">
        <f t="shared" si="3"/>
        <v>0.5</v>
      </c>
      <c r="G36" s="4"/>
    </row>
    <row r="37" spans="2:7" x14ac:dyDescent="0.2">
      <c r="B37" s="3">
        <f t="shared" si="1"/>
        <v>0.25</v>
      </c>
      <c r="C37" s="3">
        <f t="shared" si="0"/>
        <v>0.25</v>
      </c>
      <c r="D37">
        <f t="shared" si="2"/>
        <v>0.38129013769195808</v>
      </c>
      <c r="E37">
        <f t="shared" si="3"/>
        <v>0.59743134151989774</v>
      </c>
    </row>
    <row r="38" spans="2:7" x14ac:dyDescent="0.2">
      <c r="B38" s="3">
        <f t="shared" si="1"/>
        <v>0.5</v>
      </c>
      <c r="C38" s="3">
        <f t="shared" si="0"/>
        <v>0.5</v>
      </c>
      <c r="D38">
        <f t="shared" si="2"/>
        <v>0.34580861238374172</v>
      </c>
      <c r="E38">
        <f t="shared" si="3"/>
        <v>0.68873407885948823</v>
      </c>
    </row>
    <row r="39" spans="2:7" x14ac:dyDescent="0.2">
      <c r="B39" s="3">
        <f t="shared" si="1"/>
        <v>0.75</v>
      </c>
      <c r="C39" s="3">
        <f t="shared" si="0"/>
        <v>0.75</v>
      </c>
      <c r="D39">
        <f t="shared" si="2"/>
        <v>0.29444316943117832</v>
      </c>
      <c r="E39">
        <f t="shared" si="3"/>
        <v>0.76900648759367107</v>
      </c>
    </row>
    <row r="40" spans="2:7" x14ac:dyDescent="0.2">
      <c r="B40" s="3">
        <f t="shared" si="1"/>
        <v>1</v>
      </c>
      <c r="C40" s="3">
        <f t="shared" si="0"/>
        <v>1</v>
      </c>
      <c r="D40">
        <f t="shared" si="2"/>
        <v>0.23604564912670095</v>
      </c>
      <c r="E40">
        <f t="shared" si="3"/>
        <v>0.83537171141414546</v>
      </c>
    </row>
    <row r="41" spans="2:7" x14ac:dyDescent="0.2">
      <c r="B41" s="3">
        <f t="shared" si="1"/>
        <v>1.25</v>
      </c>
      <c r="C41" s="3">
        <f t="shared" si="0"/>
        <v>1.25</v>
      </c>
      <c r="D41">
        <f t="shared" si="2"/>
        <v>0.17883722160667284</v>
      </c>
      <c r="E41">
        <f t="shared" si="3"/>
        <v>0.88713554592563426</v>
      </c>
    </row>
    <row r="42" spans="2:7" x14ac:dyDescent="0.2">
      <c r="B42" s="3">
        <f t="shared" si="1"/>
        <v>1.5</v>
      </c>
      <c r="C42" s="3">
        <f t="shared" si="0"/>
        <v>1.5</v>
      </c>
      <c r="D42">
        <f t="shared" si="2"/>
        <v>0.12862738297214607</v>
      </c>
      <c r="E42">
        <f t="shared" si="3"/>
        <v>0.92538211441537377</v>
      </c>
    </row>
    <row r="43" spans="2:7" x14ac:dyDescent="0.2">
      <c r="B43" s="3">
        <f t="shared" si="1"/>
        <v>1.75</v>
      </c>
      <c r="C43" s="3">
        <f t="shared" si="0"/>
        <v>1.75</v>
      </c>
      <c r="D43">
        <f t="shared" si="2"/>
        <v>8.8263585915164242E-2</v>
      </c>
      <c r="E43">
        <f t="shared" si="3"/>
        <v>0.95227685259598194</v>
      </c>
    </row>
    <row r="44" spans="2:7" x14ac:dyDescent="0.2">
      <c r="B44" s="3">
        <f t="shared" si="1"/>
        <v>2</v>
      </c>
      <c r="C44" s="3">
        <f t="shared" si="0"/>
        <v>2</v>
      </c>
      <c r="D44">
        <f t="shared" si="2"/>
        <v>5.808721524735698E-2</v>
      </c>
      <c r="E44">
        <f t="shared" si="3"/>
        <v>0.97036723227671473</v>
      </c>
    </row>
    <row r="45" spans="2:7" x14ac:dyDescent="0.2">
      <c r="B45" s="3">
        <f t="shared" si="1"/>
        <v>2.25</v>
      </c>
      <c r="C45" s="3">
        <f t="shared" si="0"/>
        <v>2.25</v>
      </c>
      <c r="D45">
        <f t="shared" si="2"/>
        <v>3.6858911004957799E-2</v>
      </c>
      <c r="E45">
        <f t="shared" si="3"/>
        <v>0.98206789267594985</v>
      </c>
    </row>
    <row r="46" spans="2:7" x14ac:dyDescent="0.2">
      <c r="B46" s="3">
        <f t="shared" si="1"/>
        <v>2.5</v>
      </c>
      <c r="C46" s="3">
        <f t="shared" si="0"/>
        <v>2.5</v>
      </c>
      <c r="D46">
        <f t="shared" si="2"/>
        <v>2.2669443719144873E-2</v>
      </c>
      <c r="E46">
        <f t="shared" si="3"/>
        <v>0.98938322728043382</v>
      </c>
    </row>
    <row r="47" spans="2:7" x14ac:dyDescent="0.2">
      <c r="B47" s="3">
        <f t="shared" si="1"/>
        <v>2.75</v>
      </c>
      <c r="C47" s="3">
        <f t="shared" si="0"/>
        <v>2.75</v>
      </c>
      <c r="D47">
        <f t="shared" si="2"/>
        <v>1.3581671530824485E-2</v>
      </c>
      <c r="E47">
        <f t="shared" si="3"/>
        <v>0.99382682989755011</v>
      </c>
    </row>
    <row r="48" spans="2:7" x14ac:dyDescent="0.2">
      <c r="B48" s="3">
        <f t="shared" si="1"/>
        <v>3</v>
      </c>
      <c r="C48" s="3">
        <f t="shared" si="0"/>
        <v>3</v>
      </c>
      <c r="D48">
        <f t="shared" si="2"/>
        <v>7.9637866461806615E-3</v>
      </c>
      <c r="E48">
        <f t="shared" si="3"/>
        <v>0.99646205060439441</v>
      </c>
    </row>
    <row r="49" spans="2:6" x14ac:dyDescent="0.2">
      <c r="B49" s="3">
        <f t="shared" si="1"/>
        <v>3.25</v>
      </c>
      <c r="C49" s="3">
        <f t="shared" si="0"/>
        <v>3.25</v>
      </c>
      <c r="D49">
        <f t="shared" si="2"/>
        <v>4.5900285998224924E-3</v>
      </c>
      <c r="E49">
        <f t="shared" si="3"/>
        <v>0.99799467441980139</v>
      </c>
    </row>
    <row r="50" spans="2:6" x14ac:dyDescent="0.2">
      <c r="B50" s="3">
        <f t="shared" si="1"/>
        <v>3.5</v>
      </c>
      <c r="C50" s="3">
        <f t="shared" si="0"/>
        <v>3.5</v>
      </c>
      <c r="D50">
        <f t="shared" si="2"/>
        <v>2.6105772275963452E-3</v>
      </c>
      <c r="E50">
        <f t="shared" si="3"/>
        <v>0.9988724384234714</v>
      </c>
    </row>
    <row r="51" spans="2:6" x14ac:dyDescent="0.2">
      <c r="B51" s="3">
        <f t="shared" si="1"/>
        <v>3.75</v>
      </c>
      <c r="C51" s="3">
        <f t="shared" si="0"/>
        <v>3.75</v>
      </c>
      <c r="D51">
        <f t="shared" si="2"/>
        <v>1.4702633736244221E-3</v>
      </c>
      <c r="E51">
        <f t="shared" si="3"/>
        <v>0.99936931760932368</v>
      </c>
    </row>
    <row r="52" spans="2:6" x14ac:dyDescent="0.2">
      <c r="B52" s="3">
        <f t="shared" si="1"/>
        <v>4</v>
      </c>
      <c r="C52" s="3">
        <f t="shared" si="0"/>
        <v>4</v>
      </c>
      <c r="D52">
        <f t="shared" si="2"/>
        <v>8.2247430013313949E-4</v>
      </c>
      <c r="E52">
        <f t="shared" si="3"/>
        <v>0.99964823835343586</v>
      </c>
    </row>
    <row r="53" spans="2:6" x14ac:dyDescent="0.2">
      <c r="B53" s="3">
        <f t="shared" si="1"/>
        <v>4.25</v>
      </c>
      <c r="C53" s="3">
        <f t="shared" si="0"/>
        <v>4.25</v>
      </c>
      <c r="D53">
        <f t="shared" si="2"/>
        <v>4.5822295293371354E-4</v>
      </c>
      <c r="E53">
        <f t="shared" si="3"/>
        <v>0.99980394888554436</v>
      </c>
    </row>
    <row r="54" spans="2:6" x14ac:dyDescent="0.2">
      <c r="B54" s="3">
        <f t="shared" si="1"/>
        <v>4.5</v>
      </c>
      <c r="C54" s="3">
        <f t="shared" si="0"/>
        <v>4.5</v>
      </c>
      <c r="D54">
        <f t="shared" si="2"/>
        <v>2.5483366783358611E-4</v>
      </c>
      <c r="E54">
        <f t="shared" si="3"/>
        <v>0.99989061439413141</v>
      </c>
    </row>
    <row r="55" spans="2:6" x14ac:dyDescent="0.2">
      <c r="B55" s="3">
        <f t="shared" si="1"/>
        <v>4.75</v>
      </c>
      <c r="C55" s="3">
        <f t="shared" si="0"/>
        <v>4.75</v>
      </c>
      <c r="D55">
        <f t="shared" si="2"/>
        <v>1.4174695470997895E-4</v>
      </c>
      <c r="E55">
        <f t="shared" si="3"/>
        <v>0.99993880873305707</v>
      </c>
    </row>
    <row r="56" spans="2:6" x14ac:dyDescent="0.2">
      <c r="B56" s="3">
        <f t="shared" si="1"/>
        <v>5</v>
      </c>
      <c r="C56" s="3">
        <f t="shared" si="0"/>
        <v>5</v>
      </c>
      <c r="D56">
        <f t="shared" si="2"/>
        <v>7.8989106244035256E-5</v>
      </c>
      <c r="E56">
        <f t="shared" si="3"/>
        <v>0.99996563485710233</v>
      </c>
    </row>
    <row r="58" spans="2:6" x14ac:dyDescent="0.2">
      <c r="C58" s="3"/>
    </row>
    <row r="60" spans="2:6" x14ac:dyDescent="0.2">
      <c r="B60" s="2" t="s">
        <v>25</v>
      </c>
      <c r="C60" s="2" t="s">
        <v>2</v>
      </c>
      <c r="D60" s="2" t="s">
        <v>3</v>
      </c>
      <c r="E60" s="2" t="s">
        <v>2</v>
      </c>
      <c r="F60" s="2" t="s">
        <v>3</v>
      </c>
    </row>
    <row r="61" spans="2:6" x14ac:dyDescent="0.2">
      <c r="C61" s="3">
        <v>-4</v>
      </c>
      <c r="D61">
        <f>_xlfn.T.DIST(C61,$I$21,FALSE)</f>
        <v>8.2247430013313949E-4</v>
      </c>
      <c r="E61" s="3">
        <f>IF($H$25&gt;$H$24,$H$25,$H$24)</f>
        <v>2.0859634472658648</v>
      </c>
      <c r="F61">
        <f>_xlfn.T.DIST(E61,$I$21,FALSE)</f>
        <v>4.9868532450619167E-2</v>
      </c>
    </row>
    <row r="62" spans="2:6" x14ac:dyDescent="0.2">
      <c r="C62" s="3">
        <f>C61+($C$141-$C$61)/80</f>
        <v>-3.9760745430908235</v>
      </c>
      <c r="D62">
        <f t="shared" ref="D62:D125" si="4">_xlfn.T.DIST(C62,$I$21,FALSE)</f>
        <v>8.6967918294001572E-4</v>
      </c>
      <c r="E62" s="3">
        <f>E61+($C$141-$C$61)/80</f>
        <v>2.1098889041750413</v>
      </c>
      <c r="F62">
        <f t="shared" ref="F62:F125" si="5">_xlfn.T.DIST(E62,$I$21,FALSE)</f>
        <v>4.7760219116938812E-2</v>
      </c>
    </row>
    <row r="63" spans="2:6" x14ac:dyDescent="0.2">
      <c r="C63" s="3">
        <f t="shared" ref="C63:E126" si="6">C62+($C$141-$C$61)/80</f>
        <v>-3.9521490861816471</v>
      </c>
      <c r="D63">
        <f t="shared" si="4"/>
        <v>9.1955720093067118E-4</v>
      </c>
      <c r="E63" s="3">
        <f t="shared" si="6"/>
        <v>2.1338143610842177</v>
      </c>
      <c r="F63">
        <f t="shared" si="5"/>
        <v>4.5726742728472401E-2</v>
      </c>
    </row>
    <row r="64" spans="2:6" x14ac:dyDescent="0.2">
      <c r="C64" s="3">
        <f t="shared" si="6"/>
        <v>-3.9282236292724706</v>
      </c>
      <c r="D64">
        <f t="shared" si="4"/>
        <v>9.7225547729906864E-4</v>
      </c>
      <c r="E64" s="3">
        <f t="shared" si="6"/>
        <v>2.1577398179933942</v>
      </c>
      <c r="F64">
        <f t="shared" si="5"/>
        <v>4.3766362626078602E-2</v>
      </c>
    </row>
    <row r="65" spans="3:6" x14ac:dyDescent="0.2">
      <c r="C65" s="3">
        <f t="shared" si="6"/>
        <v>-3.9042981723632941</v>
      </c>
      <c r="D65">
        <f t="shared" si="4"/>
        <v>1.0279288252523361E-3</v>
      </c>
      <c r="E65" s="3">
        <f t="shared" si="6"/>
        <v>2.1816652749025707</v>
      </c>
      <c r="F65">
        <f t="shared" si="5"/>
        <v>4.1877318850182144E-2</v>
      </c>
    </row>
    <row r="66" spans="3:6" x14ac:dyDescent="0.2">
      <c r="C66" s="3">
        <f t="shared" si="6"/>
        <v>-3.8803727154541177</v>
      </c>
      <c r="D66">
        <f t="shared" si="4"/>
        <v>1.086740114233096E-3</v>
      </c>
      <c r="E66" s="3">
        <f t="shared" si="6"/>
        <v>2.2055907318117471</v>
      </c>
      <c r="F66">
        <f t="shared" si="5"/>
        <v>4.005783708657485E-2</v>
      </c>
    </row>
    <row r="67" spans="3:6" x14ac:dyDescent="0.2">
      <c r="C67" s="3">
        <f t="shared" si="6"/>
        <v>-3.8564472585449412</v>
      </c>
      <c r="D67">
        <f t="shared" si="4"/>
        <v>1.1488606505727092E-3</v>
      </c>
      <c r="E67" s="3">
        <f t="shared" si="6"/>
        <v>2.2295161887209236</v>
      </c>
      <c r="F67">
        <f t="shared" si="5"/>
        <v>3.8306133341797333E-2</v>
      </c>
    </row>
    <row r="68" spans="3:6" x14ac:dyDescent="0.2">
      <c r="C68" s="3">
        <f t="shared" si="6"/>
        <v>-3.8325218016357647</v>
      </c>
      <c r="D68">
        <f t="shared" si="4"/>
        <v>1.2144705728899181E-3</v>
      </c>
      <c r="E68" s="3">
        <f t="shared" si="6"/>
        <v>2.2534416456301001</v>
      </c>
      <c r="F68">
        <f t="shared" si="5"/>
        <v>3.6620418349892318E-2</v>
      </c>
    </row>
    <row r="69" spans="3:6" x14ac:dyDescent="0.2">
      <c r="C69" s="3">
        <f t="shared" si="6"/>
        <v>-3.8085963447265883</v>
      </c>
      <c r="D69">
        <f t="shared" si="4"/>
        <v>1.2837592625324582E-3</v>
      </c>
      <c r="E69" s="3">
        <f t="shared" si="6"/>
        <v>2.2773671025392765</v>
      </c>
      <c r="F69">
        <f t="shared" si="5"/>
        <v>3.4998901713324648E-2</v>
      </c>
    </row>
    <row r="70" spans="3:6" x14ac:dyDescent="0.2">
      <c r="C70" s="3">
        <f t="shared" si="6"/>
        <v>-3.7846708878174118</v>
      </c>
      <c r="D70">
        <f t="shared" si="4"/>
        <v>1.3569257693394952E-3</v>
      </c>
      <c r="E70" s="3">
        <f t="shared" si="6"/>
        <v>2.301292559448453</v>
      </c>
      <c r="F70">
        <f t="shared" si="5"/>
        <v>3.3439795781776263E-2</v>
      </c>
    </row>
    <row r="71" spans="3:6" x14ac:dyDescent="0.2">
      <c r="C71" s="3">
        <f t="shared" si="6"/>
        <v>-3.7607454309082353</v>
      </c>
      <c r="D71">
        <f t="shared" si="4"/>
        <v>1.434179252979986E-3</v>
      </c>
      <c r="E71" s="3">
        <f t="shared" si="6"/>
        <v>2.3252180163576295</v>
      </c>
      <c r="F71">
        <f t="shared" si="5"/>
        <v>3.194131927335192E-2</v>
      </c>
    </row>
    <row r="72" spans="3:6" x14ac:dyDescent="0.2">
      <c r="C72" s="3">
        <f t="shared" si="6"/>
        <v>-3.7368199739990589</v>
      </c>
      <c r="D72">
        <f t="shared" si="4"/>
        <v>1.5157394400957577E-3</v>
      </c>
      <c r="E72" s="3">
        <f t="shared" si="6"/>
        <v>2.3491434732668059</v>
      </c>
      <c r="F72">
        <f t="shared" si="5"/>
        <v>3.0501700643471085E-2</v>
      </c>
    </row>
    <row r="73" spans="3:6" x14ac:dyDescent="0.2">
      <c r="C73" s="3">
        <f t="shared" si="6"/>
        <v>-3.7128945170898824</v>
      </c>
      <c r="D73">
        <f t="shared" si="4"/>
        <v>1.6018370974485135E-3</v>
      </c>
      <c r="E73" s="3">
        <f t="shared" si="6"/>
        <v>2.3730689301759824</v>
      </c>
      <c r="F73">
        <f t="shared" si="5"/>
        <v>2.9119181207381915E-2</v>
      </c>
    </row>
    <row r="74" spans="3:6" x14ac:dyDescent="0.2">
      <c r="C74" s="3">
        <f t="shared" si="6"/>
        <v>-3.6889690601807059</v>
      </c>
      <c r="D74">
        <f t="shared" si="4"/>
        <v>1.692714521236317E-3</v>
      </c>
      <c r="E74" s="3">
        <f t="shared" si="6"/>
        <v>2.3969943870851589</v>
      </c>
      <c r="F74">
        <f t="shared" si="5"/>
        <v>2.7792018022810078E-2</v>
      </c>
    </row>
    <row r="75" spans="3:6" x14ac:dyDescent="0.2">
      <c r="C75" s="3">
        <f t="shared" si="6"/>
        <v>-3.6650436032715294</v>
      </c>
      <c r="D75">
        <f t="shared" si="4"/>
        <v>1.7886260427074268E-3</v>
      </c>
      <c r="E75" s="3">
        <f t="shared" si="6"/>
        <v>2.4209198439943354</v>
      </c>
      <c r="F75">
        <f t="shared" si="5"/>
        <v>2.651848653975861E-2</v>
      </c>
    </row>
    <row r="76" spans="3:6" x14ac:dyDescent="0.2">
      <c r="C76" s="3">
        <f t="shared" si="6"/>
        <v>-3.641118146362353</v>
      </c>
      <c r="D76">
        <f t="shared" si="4"/>
        <v>1.889838550157466E-3</v>
      </c>
      <c r="E76" s="3">
        <f t="shared" si="6"/>
        <v>2.4448453009035118</v>
      </c>
      <c r="F76">
        <f t="shared" si="5"/>
        <v>2.5296883024904175E-2</v>
      </c>
    </row>
    <row r="77" spans="3:6" x14ac:dyDescent="0.2">
      <c r="C77" s="3">
        <f t="shared" si="6"/>
        <v>-3.6171926894531765</v>
      </c>
      <c r="D77">
        <f t="shared" si="4"/>
        <v>1.9966320273490461E-3</v>
      </c>
      <c r="E77" s="3">
        <f t="shared" si="6"/>
        <v>2.4687707578126883</v>
      </c>
      <c r="F77">
        <f t="shared" si="5"/>
        <v>2.4125526768393878E-2</v>
      </c>
    </row>
    <row r="78" spans="3:6" x14ac:dyDescent="0.2">
      <c r="C78" s="3">
        <f t="shared" si="6"/>
        <v>-3.593267232544</v>
      </c>
      <c r="D78">
        <f t="shared" si="4"/>
        <v>2.1093001083416396E-3</v>
      </c>
      <c r="E78" s="3">
        <f t="shared" si="6"/>
        <v>2.4926962147218648</v>
      </c>
      <c r="F78">
        <f t="shared" si="5"/>
        <v>2.3002762081141857E-2</v>
      </c>
    </row>
    <row r="79" spans="3:6" x14ac:dyDescent="0.2">
      <c r="C79" s="3">
        <f t="shared" si="6"/>
        <v>-3.5693417756348236</v>
      </c>
      <c r="D79">
        <f t="shared" si="4"/>
        <v>2.2281506486624943E-3</v>
      </c>
      <c r="E79" s="3">
        <f t="shared" si="6"/>
        <v>2.5166216716310412</v>
      </c>
      <c r="F79">
        <f t="shared" si="5"/>
        <v>2.1926960090956404E-2</v>
      </c>
    </row>
    <row r="80" spans="3:6" x14ac:dyDescent="0.2">
      <c r="C80" s="3">
        <f t="shared" si="6"/>
        <v>-3.5454163187256471</v>
      </c>
      <c r="D80">
        <f t="shared" si="4"/>
        <v>2.3535063126872593E-3</v>
      </c>
      <c r="E80" s="3">
        <f t="shared" si="6"/>
        <v>2.5405471285402177</v>
      </c>
      <c r="F80">
        <f t="shared" si="5"/>
        <v>2.0896520346002256E-2</v>
      </c>
    </row>
    <row r="81" spans="3:6" x14ac:dyDescent="0.2">
      <c r="C81" s="3">
        <f t="shared" si="6"/>
        <v>-3.5214908618164706</v>
      </c>
      <c r="D81">
        <f t="shared" si="4"/>
        <v>2.4857051770307546E-3</v>
      </c>
      <c r="E81" s="3">
        <f t="shared" si="6"/>
        <v>2.5644725854493942</v>
      </c>
      <c r="F81">
        <f t="shared" si="5"/>
        <v>1.9909872234222969E-2</v>
      </c>
    </row>
    <row r="82" spans="3:6" x14ac:dyDescent="0.2">
      <c r="C82" s="3">
        <f t="shared" si="6"/>
        <v>-3.4975654049072942</v>
      </c>
      <c r="D82">
        <f t="shared" si="4"/>
        <v>2.6251013496743627E-3</v>
      </c>
      <c r="E82" s="3">
        <f t="shared" si="6"/>
        <v>2.5883980423585706</v>
      </c>
      <c r="F82">
        <f t="shared" si="5"/>
        <v>1.8965476227418152E-2</v>
      </c>
    </row>
    <row r="83" spans="3:6" x14ac:dyDescent="0.2">
      <c r="C83" s="3">
        <f t="shared" si="6"/>
        <v>-3.4736399479981177</v>
      </c>
      <c r="D83">
        <f t="shared" si="4"/>
        <v>2.7720656044756464E-3</v>
      </c>
      <c r="E83" s="3">
        <f t="shared" si="6"/>
        <v>2.6123234992677471</v>
      </c>
      <c r="F83">
        <f t="shared" si="5"/>
        <v>1.8061824958693309E-2</v>
      </c>
    </row>
    <row r="84" spans="3:6" x14ac:dyDescent="0.2">
      <c r="C84" s="3">
        <f t="shared" si="6"/>
        <v>-3.4497144910889412</v>
      </c>
      <c r="D84">
        <f t="shared" si="4"/>
        <v>2.9269860306188156E-3</v>
      </c>
      <c r="E84" s="3">
        <f t="shared" si="6"/>
        <v>2.6362489561769236</v>
      </c>
      <c r="F84">
        <f t="shared" si="5"/>
        <v>1.7197444141981478E-2</v>
      </c>
    </row>
    <row r="85" spans="3:6" x14ac:dyDescent="0.2">
      <c r="C85" s="3">
        <f t="shared" si="6"/>
        <v>-3.4257890341797648</v>
      </c>
      <c r="D85">
        <f t="shared" si="4"/>
        <v>3.0902686964701625E-3</v>
      </c>
      <c r="E85" s="3">
        <f t="shared" si="6"/>
        <v>2.6601744130861</v>
      </c>
      <c r="F85">
        <f t="shared" si="5"/>
        <v>1.6370893342278005E-2</v>
      </c>
    </row>
    <row r="86" spans="3:6" x14ac:dyDescent="0.2">
      <c r="C86" s="3">
        <f t="shared" si="6"/>
        <v>-3.4018635772705883</v>
      </c>
      <c r="D86">
        <f t="shared" si="4"/>
        <v>3.2623383272012041E-3</v>
      </c>
      <c r="E86" s="3">
        <f t="shared" si="6"/>
        <v>2.6840998699952765</v>
      </c>
      <c r="F86">
        <f t="shared" si="5"/>
        <v>1.5580766605136721E-2</v>
      </c>
    </row>
    <row r="87" spans="3:6" x14ac:dyDescent="0.2">
      <c r="C87" s="3">
        <f t="shared" si="6"/>
        <v>-3.3779381203614118</v>
      </c>
      <c r="D87">
        <f t="shared" si="4"/>
        <v>3.4436389954330643E-3</v>
      </c>
      <c r="E87" s="3">
        <f t="shared" si="6"/>
        <v>2.708025326904453</v>
      </c>
      <c r="F87">
        <f t="shared" si="5"/>
        <v>1.4825692953851664E-2</v>
      </c>
    </row>
    <row r="88" spans="3:6" x14ac:dyDescent="0.2">
      <c r="C88" s="3">
        <f t="shared" si="6"/>
        <v>-3.3540126634522354</v>
      </c>
      <c r="D88">
        <f t="shared" si="4"/>
        <v>3.6346348240387863E-3</v>
      </c>
      <c r="E88" s="3">
        <f t="shared" si="6"/>
        <v>2.7319507838136294</v>
      </c>
      <c r="F88">
        <f t="shared" si="5"/>
        <v>1.4104336762595534E-2</v>
      </c>
    </row>
    <row r="89" spans="3:6" x14ac:dyDescent="0.2">
      <c r="C89" s="3">
        <f t="shared" si="6"/>
        <v>-3.3300872065430589</v>
      </c>
      <c r="D89">
        <f t="shared" si="4"/>
        <v>3.8358107001151241E-3</v>
      </c>
      <c r="E89" s="3">
        <f t="shared" si="6"/>
        <v>2.7558762407228059</v>
      </c>
      <c r="F89">
        <f t="shared" si="5"/>
        <v>1.3415398013609053E-2</v>
      </c>
    </row>
    <row r="90" spans="3:6" x14ac:dyDescent="0.2">
      <c r="C90" s="3">
        <f t="shared" si="6"/>
        <v>-3.3061617496338824</v>
      </c>
      <c r="D90">
        <f t="shared" si="4"/>
        <v>4.0476729990021939E-3</v>
      </c>
      <c r="E90" s="3">
        <f t="shared" si="6"/>
        <v>2.7798016976319824</v>
      </c>
      <c r="F90">
        <f t="shared" si="5"/>
        <v>1.2757612446335611E-2</v>
      </c>
    </row>
    <row r="91" spans="3:6" x14ac:dyDescent="0.2">
      <c r="C91" s="3">
        <f t="shared" si="6"/>
        <v>-3.282236292724706</v>
      </c>
      <c r="D91">
        <f t="shared" si="4"/>
        <v>4.2707503170873106E-3</v>
      </c>
      <c r="E91" s="3">
        <f t="shared" si="6"/>
        <v>2.8037271545411588</v>
      </c>
      <c r="F91">
        <f t="shared" si="5"/>
        <v>1.2129751606177842E-2</v>
      </c>
    </row>
    <row r="92" spans="3:6" x14ac:dyDescent="0.2">
      <c r="C92" s="3">
        <f t="shared" si="6"/>
        <v>-3.2583108358155295</v>
      </c>
      <c r="D92">
        <f t="shared" si="4"/>
        <v>4.5055942119788849E-3</v>
      </c>
      <c r="E92" s="3">
        <f t="shared" si="6"/>
        <v>2.8276526114503353</v>
      </c>
      <c r="F92">
        <f t="shared" si="5"/>
        <v>1.1530622800318507E-2</v>
      </c>
    </row>
    <row r="93" spans="3:6" x14ac:dyDescent="0.2">
      <c r="C93" s="3">
        <f t="shared" si="6"/>
        <v>-3.234385378906353</v>
      </c>
      <c r="D93">
        <f t="shared" si="4"/>
        <v>4.7527799484766821E-3</v>
      </c>
      <c r="E93" s="3">
        <f t="shared" si="6"/>
        <v>2.8515780683595118</v>
      </c>
      <c r="F93">
        <f t="shared" si="5"/>
        <v>1.095906896780037E-2</v>
      </c>
    </row>
    <row r="94" spans="3:6" x14ac:dyDescent="0.2">
      <c r="C94" s="3">
        <f t="shared" si="6"/>
        <v>-3.2104599219971766</v>
      </c>
      <c r="D94">
        <f t="shared" si="4"/>
        <v>5.0129072485962075E-3</v>
      </c>
      <c r="E94" s="3">
        <f t="shared" si="6"/>
        <v>2.8755035252686882</v>
      </c>
      <c r="F94">
        <f t="shared" si="5"/>
        <v>1.0413968470801682E-2</v>
      </c>
    </row>
    <row r="95" spans="3:6" x14ac:dyDescent="0.2">
      <c r="C95" s="3">
        <f t="shared" si="6"/>
        <v>-3.1865344650880001</v>
      </c>
      <c r="D95">
        <f t="shared" si="4"/>
        <v>5.2866010437275244E-3</v>
      </c>
      <c r="E95" s="3">
        <f t="shared" si="6"/>
        <v>2.8994289821778647</v>
      </c>
      <c r="F95">
        <f t="shared" si="5"/>
        <v>9.8942348137765045E-3</v>
      </c>
    </row>
    <row r="96" spans="3:6" x14ac:dyDescent="0.2">
      <c r="C96" s="3">
        <f t="shared" si="6"/>
        <v>-3.1626090081788236</v>
      </c>
      <c r="D96">
        <f t="shared" si="4"/>
        <v>5.5745122268217101E-3</v>
      </c>
      <c r="E96" s="3">
        <f t="shared" si="6"/>
        <v>2.9233544390870412</v>
      </c>
      <c r="F96">
        <f t="shared" si="5"/>
        <v>9.3988162968555184E-3</v>
      </c>
    </row>
    <row r="97" spans="3:6" x14ac:dyDescent="0.2">
      <c r="C97" s="3">
        <f t="shared" si="6"/>
        <v>-3.1386835512696472</v>
      </c>
      <c r="D97">
        <f t="shared" si="4"/>
        <v>5.8773184023026724E-3</v>
      </c>
      <c r="E97" s="3">
        <f t="shared" si="6"/>
        <v>2.9472798959962176</v>
      </c>
      <c r="F97">
        <f t="shared" si="5"/>
        <v>8.926695609625274E-3</v>
      </c>
    </row>
    <row r="98" spans="3:6" x14ac:dyDescent="0.2">
      <c r="C98" s="3">
        <f t="shared" si="6"/>
        <v>-3.1147580943604707</v>
      </c>
      <c r="D98">
        <f t="shared" si="4"/>
        <v>6.1957246311965192E-3</v>
      </c>
      <c r="E98" s="3">
        <f t="shared" si="6"/>
        <v>2.9712053529053941</v>
      </c>
      <c r="F98">
        <f t="shared" si="5"/>
        <v>8.4768893711226357E-3</v>
      </c>
    </row>
    <row r="99" spans="3:6" x14ac:dyDescent="0.2">
      <c r="C99" s="3">
        <f t="shared" si="6"/>
        <v>-3.0908326374512942</v>
      </c>
      <c r="D99">
        <f t="shared" si="4"/>
        <v>6.5304641687571009E-3</v>
      </c>
      <c r="E99" s="3">
        <f t="shared" si="6"/>
        <v>2.9951308098145706</v>
      </c>
      <c r="F99">
        <f t="shared" si="5"/>
        <v>8.048447621599758E-3</v>
      </c>
    </row>
    <row r="100" spans="3:6" x14ac:dyDescent="0.2">
      <c r="C100" s="3">
        <f t="shared" si="6"/>
        <v>-3.0669071805421178</v>
      </c>
      <c r="D100">
        <f t="shared" si="4"/>
        <v>6.8822991916432678E-3</v>
      </c>
      <c r="E100" s="3">
        <f t="shared" si="6"/>
        <v>3.0190562667237471</v>
      </c>
      <c r="F100">
        <f t="shared" si="5"/>
        <v>7.6404532713332833E-3</v>
      </c>
    </row>
    <row r="101" spans="3:6" x14ac:dyDescent="0.2">
      <c r="C101" s="3">
        <f t="shared" si="6"/>
        <v>-3.0429817236329413</v>
      </c>
      <c r="D101">
        <f t="shared" si="4"/>
        <v>7.2520215114721285E-3</v>
      </c>
      <c r="E101" s="3">
        <f t="shared" si="6"/>
        <v>3.0429817236329235</v>
      </c>
      <c r="F101">
        <f t="shared" si="5"/>
        <v>7.2520215114724113E-3</v>
      </c>
    </row>
    <row r="102" spans="3:6" x14ac:dyDescent="0.2">
      <c r="C102" s="3">
        <f t="shared" si="6"/>
        <v>-3.0190562667237648</v>
      </c>
      <c r="D102">
        <f t="shared" si="4"/>
        <v>7.6404532713329832E-3</v>
      </c>
      <c r="E102" s="3">
        <f t="shared" si="6"/>
        <v>3.0669071805421</v>
      </c>
      <c r="F102">
        <f t="shared" si="5"/>
        <v>6.882299191643541E-3</v>
      </c>
    </row>
    <row r="103" spans="3:6" x14ac:dyDescent="0.2">
      <c r="C103" s="3">
        <f t="shared" si="6"/>
        <v>-2.9951308098145883</v>
      </c>
      <c r="D103">
        <f t="shared" si="4"/>
        <v>8.048447621599444E-3</v>
      </c>
      <c r="E103" s="3">
        <f t="shared" si="6"/>
        <v>3.0908326374512765</v>
      </c>
      <c r="F103">
        <f t="shared" si="5"/>
        <v>6.530464168757355E-3</v>
      </c>
    </row>
    <row r="104" spans="3:6" x14ac:dyDescent="0.2">
      <c r="C104" s="3">
        <f t="shared" si="6"/>
        <v>-2.9712053529054119</v>
      </c>
      <c r="D104">
        <f t="shared" si="4"/>
        <v>8.47688937112232E-3</v>
      </c>
      <c r="E104" s="3">
        <f t="shared" si="6"/>
        <v>3.1147580943604529</v>
      </c>
      <c r="F104">
        <f t="shared" si="5"/>
        <v>6.1957246311967647E-3</v>
      </c>
    </row>
    <row r="105" spans="3:6" x14ac:dyDescent="0.2">
      <c r="C105" s="3">
        <f t="shared" si="6"/>
        <v>-2.9472798959962354</v>
      </c>
      <c r="D105">
        <f t="shared" si="4"/>
        <v>8.9266956096249357E-3</v>
      </c>
      <c r="E105" s="3">
        <f t="shared" si="6"/>
        <v>3.1386835512696294</v>
      </c>
      <c r="F105">
        <f t="shared" si="5"/>
        <v>5.8773184023029022E-3</v>
      </c>
    </row>
    <row r="106" spans="3:6" x14ac:dyDescent="0.2">
      <c r="C106" s="3">
        <f t="shared" si="6"/>
        <v>-2.9233544390870589</v>
      </c>
      <c r="D106">
        <f t="shared" si="4"/>
        <v>9.3988162968551576E-3</v>
      </c>
      <c r="E106" s="3">
        <f t="shared" si="6"/>
        <v>3.1626090081788059</v>
      </c>
      <c r="F106">
        <f t="shared" si="5"/>
        <v>5.5745122268219286E-3</v>
      </c>
    </row>
    <row r="107" spans="3:6" x14ac:dyDescent="0.2">
      <c r="C107" s="3">
        <f t="shared" si="6"/>
        <v>-2.8994289821778825</v>
      </c>
      <c r="D107">
        <f t="shared" si="4"/>
        <v>9.8942348137761316E-3</v>
      </c>
      <c r="E107" s="3">
        <f t="shared" si="6"/>
        <v>3.1865344650879823</v>
      </c>
      <c r="F107">
        <f t="shared" si="5"/>
        <v>5.2866010437277317E-3</v>
      </c>
    </row>
    <row r="108" spans="3:6" x14ac:dyDescent="0.2">
      <c r="C108" s="3">
        <f t="shared" si="6"/>
        <v>-2.875503525268706</v>
      </c>
      <c r="D108">
        <f t="shared" si="4"/>
        <v>1.0413968470801286E-2</v>
      </c>
      <c r="E108" s="3">
        <f t="shared" si="6"/>
        <v>3.2104599219971588</v>
      </c>
      <c r="F108">
        <f t="shared" si="5"/>
        <v>5.0129072485964078E-3</v>
      </c>
    </row>
    <row r="109" spans="3:6" x14ac:dyDescent="0.2">
      <c r="C109" s="3">
        <f t="shared" si="6"/>
        <v>-2.8515780683595295</v>
      </c>
      <c r="D109">
        <f t="shared" si="4"/>
        <v>1.0959068967799954E-2</v>
      </c>
      <c r="E109" s="3">
        <f t="shared" si="6"/>
        <v>3.2343853789063353</v>
      </c>
      <c r="F109">
        <f t="shared" si="5"/>
        <v>4.7527799484768686E-3</v>
      </c>
    </row>
    <row r="110" spans="3:6" x14ac:dyDescent="0.2">
      <c r="C110" s="3">
        <f t="shared" si="6"/>
        <v>-2.8276526114503531</v>
      </c>
      <c r="D110">
        <f t="shared" si="4"/>
        <v>1.1530622800318064E-2</v>
      </c>
      <c r="E110" s="3">
        <f t="shared" si="6"/>
        <v>3.2583108358155117</v>
      </c>
      <c r="F110">
        <f t="shared" si="5"/>
        <v>4.5055942119790653E-3</v>
      </c>
    </row>
    <row r="111" spans="3:6" x14ac:dyDescent="0.2">
      <c r="C111" s="3">
        <f t="shared" si="6"/>
        <v>-2.8037271545411766</v>
      </c>
      <c r="D111">
        <f t="shared" si="4"/>
        <v>1.2129751606177389E-2</v>
      </c>
      <c r="E111" s="3">
        <f t="shared" si="6"/>
        <v>3.2822362927246882</v>
      </c>
      <c r="F111">
        <f t="shared" si="5"/>
        <v>4.2707503170874815E-3</v>
      </c>
    </row>
    <row r="112" spans="3:6" x14ac:dyDescent="0.2">
      <c r="C112" s="3">
        <f t="shared" si="6"/>
        <v>-2.7798016976320001</v>
      </c>
      <c r="D112">
        <f t="shared" si="4"/>
        <v>1.2757612446335134E-2</v>
      </c>
      <c r="E112" s="3">
        <f t="shared" si="6"/>
        <v>3.3061617496338647</v>
      </c>
      <c r="F112">
        <f t="shared" si="5"/>
        <v>4.047672999002363E-3</v>
      </c>
    </row>
    <row r="113" spans="3:6" x14ac:dyDescent="0.2">
      <c r="C113" s="3">
        <f t="shared" si="6"/>
        <v>-2.7558762407228237</v>
      </c>
      <c r="D113">
        <f t="shared" si="4"/>
        <v>1.3415398013608561E-2</v>
      </c>
      <c r="E113" s="3">
        <f t="shared" si="6"/>
        <v>3.3300872065430411</v>
      </c>
      <c r="F113">
        <f t="shared" si="5"/>
        <v>3.8358107001152815E-3</v>
      </c>
    </row>
    <row r="114" spans="3:6" x14ac:dyDescent="0.2">
      <c r="C114" s="3">
        <f t="shared" si="6"/>
        <v>-2.7319507838136472</v>
      </c>
      <c r="D114">
        <f t="shared" si="4"/>
        <v>1.4104336762595017E-2</v>
      </c>
      <c r="E114" s="3">
        <f t="shared" si="6"/>
        <v>3.3540126634522176</v>
      </c>
      <c r="F114">
        <f t="shared" si="5"/>
        <v>3.6346348240389294E-3</v>
      </c>
    </row>
    <row r="115" spans="3:6" x14ac:dyDescent="0.2">
      <c r="C115" s="3">
        <f t="shared" si="6"/>
        <v>-2.7080253269044707</v>
      </c>
      <c r="D115">
        <f t="shared" si="4"/>
        <v>1.4825692953851126E-2</v>
      </c>
      <c r="E115" s="3">
        <f t="shared" si="6"/>
        <v>3.3779381203613941</v>
      </c>
      <c r="F115">
        <f t="shared" si="5"/>
        <v>3.4436389954332013E-3</v>
      </c>
    </row>
    <row r="116" spans="3:6" x14ac:dyDescent="0.2">
      <c r="C116" s="3">
        <f t="shared" si="6"/>
        <v>-2.6840998699952943</v>
      </c>
      <c r="D116">
        <f t="shared" si="4"/>
        <v>1.5580766605136163E-2</v>
      </c>
      <c r="E116" s="3">
        <f t="shared" si="6"/>
        <v>3.4018635772705705</v>
      </c>
      <c r="F116">
        <f t="shared" si="5"/>
        <v>3.2623383272013355E-3</v>
      </c>
    </row>
    <row r="117" spans="3:6" x14ac:dyDescent="0.2">
      <c r="C117" s="3">
        <f t="shared" si="6"/>
        <v>-2.6601744130861178</v>
      </c>
      <c r="D117">
        <f t="shared" si="4"/>
        <v>1.6370893342277395E-2</v>
      </c>
      <c r="E117" s="3">
        <f t="shared" si="6"/>
        <v>3.425789034179747</v>
      </c>
      <c r="F117">
        <f t="shared" si="5"/>
        <v>3.0902686964702866E-3</v>
      </c>
    </row>
    <row r="118" spans="3:6" x14ac:dyDescent="0.2">
      <c r="C118" s="3">
        <f t="shared" si="6"/>
        <v>-2.6362489561769413</v>
      </c>
      <c r="D118">
        <f t="shared" si="4"/>
        <v>1.7197444141980853E-2</v>
      </c>
      <c r="E118" s="3">
        <f t="shared" si="6"/>
        <v>3.4497144910889235</v>
      </c>
      <c r="F118">
        <f t="shared" si="5"/>
        <v>2.9269860306189331E-3</v>
      </c>
    </row>
    <row r="119" spans="3:6" x14ac:dyDescent="0.2">
      <c r="C119" s="3">
        <f t="shared" si="6"/>
        <v>-2.6123234992677649</v>
      </c>
      <c r="D119">
        <f t="shared" si="4"/>
        <v>1.806182495869265E-2</v>
      </c>
      <c r="E119" s="3">
        <f t="shared" si="6"/>
        <v>3.4736399479980999</v>
      </c>
      <c r="F119">
        <f t="shared" si="5"/>
        <v>2.7720656044757626E-3</v>
      </c>
    </row>
    <row r="120" spans="3:6" x14ac:dyDescent="0.2">
      <c r="C120" s="3">
        <f t="shared" si="6"/>
        <v>-2.5883980423585884</v>
      </c>
      <c r="D120">
        <f t="shared" si="4"/>
        <v>1.8965476227417483E-2</v>
      </c>
      <c r="E120" s="3">
        <f t="shared" si="6"/>
        <v>3.4975654049072764</v>
      </c>
      <c r="F120">
        <f t="shared" si="5"/>
        <v>2.6251013496744655E-3</v>
      </c>
    </row>
    <row r="121" spans="3:6" x14ac:dyDescent="0.2">
      <c r="C121" s="3">
        <f t="shared" si="6"/>
        <v>-2.5644725854494119</v>
      </c>
      <c r="D121">
        <f t="shared" si="4"/>
        <v>1.9909872234222262E-2</v>
      </c>
      <c r="E121" s="3">
        <f t="shared" si="6"/>
        <v>3.5214908618164529</v>
      </c>
      <c r="F121">
        <f t="shared" si="5"/>
        <v>2.4857051770308587E-3</v>
      </c>
    </row>
    <row r="122" spans="3:6" x14ac:dyDescent="0.2">
      <c r="C122" s="3">
        <f t="shared" si="6"/>
        <v>-2.5405471285402355</v>
      </c>
      <c r="D122">
        <f t="shared" si="4"/>
        <v>2.0896520346001514E-2</v>
      </c>
      <c r="E122" s="3">
        <f t="shared" si="6"/>
        <v>3.5454163187256293</v>
      </c>
      <c r="F122">
        <f t="shared" si="5"/>
        <v>2.3535063126873513E-3</v>
      </c>
    </row>
    <row r="123" spans="3:6" x14ac:dyDescent="0.2">
      <c r="C123" s="3">
        <f t="shared" si="6"/>
        <v>-2.516621671631059</v>
      </c>
      <c r="D123">
        <f t="shared" si="4"/>
        <v>2.1926960090955648E-2</v>
      </c>
      <c r="E123" s="3">
        <f t="shared" si="6"/>
        <v>3.5693417756348058</v>
      </c>
      <c r="F123">
        <f t="shared" si="5"/>
        <v>2.2281506486625862E-3</v>
      </c>
    </row>
    <row r="124" spans="3:6" x14ac:dyDescent="0.2">
      <c r="C124" s="3">
        <f t="shared" si="6"/>
        <v>-2.4926962147218825</v>
      </c>
      <c r="D124">
        <f t="shared" si="4"/>
        <v>2.3002762081141062E-2</v>
      </c>
      <c r="E124" s="3">
        <f t="shared" si="6"/>
        <v>3.5932672325439823</v>
      </c>
      <c r="F124">
        <f t="shared" si="5"/>
        <v>2.1093001083417259E-3</v>
      </c>
    </row>
    <row r="125" spans="3:6" x14ac:dyDescent="0.2">
      <c r="C125" s="3">
        <f t="shared" si="6"/>
        <v>-2.4687707578127061</v>
      </c>
      <c r="D125">
        <f t="shared" si="4"/>
        <v>2.4125526768393041E-2</v>
      </c>
      <c r="E125" s="3">
        <f t="shared" si="6"/>
        <v>3.6171926894531587</v>
      </c>
      <c r="F125">
        <f t="shared" si="5"/>
        <v>1.9966320273491268E-3</v>
      </c>
    </row>
    <row r="126" spans="3:6" x14ac:dyDescent="0.2">
      <c r="C126" s="3">
        <f t="shared" si="6"/>
        <v>-2.4448453009035296</v>
      </c>
      <c r="D126">
        <f t="shared" ref="D126:D141" si="7">_xlfn.T.DIST(C126,$I$21,FALSE)</f>
        <v>2.5296883024903315E-2</v>
      </c>
      <c r="E126" s="3">
        <f t="shared" si="6"/>
        <v>3.6411181463623352</v>
      </c>
      <c r="F126">
        <f t="shared" ref="F126:F141" si="8">_xlfn.T.DIST(E126,$I$21,FALSE)</f>
        <v>1.8898385501575404E-3</v>
      </c>
    </row>
    <row r="127" spans="3:6" x14ac:dyDescent="0.2">
      <c r="C127" s="3">
        <f t="shared" ref="C127:E140" si="9">C126+($C$141-$C$61)/80</f>
        <v>-2.4209198439943531</v>
      </c>
      <c r="D127">
        <f t="shared" si="7"/>
        <v>2.6518486539757698E-2</v>
      </c>
      <c r="E127" s="3">
        <f t="shared" si="9"/>
        <v>3.6650436032715117</v>
      </c>
      <c r="F127">
        <f t="shared" si="8"/>
        <v>1.7886260427075018E-3</v>
      </c>
    </row>
    <row r="128" spans="3:6" x14ac:dyDescent="0.2">
      <c r="C128" s="3">
        <f t="shared" si="9"/>
        <v>-2.3969943870851766</v>
      </c>
      <c r="D128">
        <f t="shared" si="7"/>
        <v>2.7792018022809093E-2</v>
      </c>
      <c r="E128" s="3">
        <f t="shared" si="9"/>
        <v>3.6889690601806882</v>
      </c>
      <c r="F128">
        <f t="shared" si="8"/>
        <v>1.6927145212363866E-3</v>
      </c>
    </row>
    <row r="129" spans="3:6" x14ac:dyDescent="0.2">
      <c r="C129" s="3">
        <f t="shared" si="9"/>
        <v>-2.3730689301760002</v>
      </c>
      <c r="D129">
        <f t="shared" si="7"/>
        <v>2.9119181207380912E-2</v>
      </c>
      <c r="E129" s="3">
        <f t="shared" si="9"/>
        <v>3.7128945170898646</v>
      </c>
      <c r="F129">
        <f t="shared" si="8"/>
        <v>1.6018370974485805E-3</v>
      </c>
    </row>
    <row r="130" spans="3:6" x14ac:dyDescent="0.2">
      <c r="C130" s="3">
        <f t="shared" si="9"/>
        <v>-2.3491434732668237</v>
      </c>
      <c r="D130">
        <f t="shared" si="7"/>
        <v>3.0501700643470048E-2</v>
      </c>
      <c r="E130" s="3">
        <f t="shared" si="9"/>
        <v>3.7368199739990411</v>
      </c>
      <c r="F130">
        <f t="shared" si="8"/>
        <v>1.5157394400958195E-3</v>
      </c>
    </row>
    <row r="131" spans="3:6" x14ac:dyDescent="0.2">
      <c r="C131" s="3">
        <f t="shared" si="9"/>
        <v>-2.3252180163576472</v>
      </c>
      <c r="D131">
        <f t="shared" si="7"/>
        <v>3.1941319273350838E-2</v>
      </c>
      <c r="E131" s="3">
        <f t="shared" si="9"/>
        <v>3.7607454309082176</v>
      </c>
      <c r="F131">
        <f t="shared" si="8"/>
        <v>1.4341792529800445E-3</v>
      </c>
    </row>
    <row r="132" spans="3:6" x14ac:dyDescent="0.2">
      <c r="C132" s="3">
        <f t="shared" si="9"/>
        <v>-2.3012925594484708</v>
      </c>
      <c r="D132">
        <f t="shared" si="7"/>
        <v>3.343979578177516E-2</v>
      </c>
      <c r="E132" s="3">
        <f t="shared" si="9"/>
        <v>3.784670887817394</v>
      </c>
      <c r="F132">
        <f t="shared" si="8"/>
        <v>1.3569257693395521E-3</v>
      </c>
    </row>
    <row r="133" spans="3:6" x14ac:dyDescent="0.2">
      <c r="C133" s="3">
        <f t="shared" si="9"/>
        <v>-2.2773671025392943</v>
      </c>
      <c r="D133">
        <f t="shared" si="7"/>
        <v>3.4998901713323462E-2</v>
      </c>
      <c r="E133" s="3">
        <f t="shared" si="9"/>
        <v>3.8085963447265705</v>
      </c>
      <c r="F133">
        <f t="shared" si="8"/>
        <v>1.2837592625325098E-3</v>
      </c>
    </row>
    <row r="134" spans="3:6" x14ac:dyDescent="0.2">
      <c r="C134" s="3">
        <f t="shared" si="9"/>
        <v>-2.2534416456301178</v>
      </c>
      <c r="D134">
        <f t="shared" si="7"/>
        <v>3.6620418349891104E-2</v>
      </c>
      <c r="E134" s="3">
        <f t="shared" si="9"/>
        <v>3.832521801635747</v>
      </c>
      <c r="F134">
        <f t="shared" si="8"/>
        <v>1.2144705728899668E-3</v>
      </c>
    </row>
    <row r="135" spans="3:6" x14ac:dyDescent="0.2">
      <c r="C135" s="3">
        <f t="shared" si="9"/>
        <v>-2.2295161887209414</v>
      </c>
      <c r="D135">
        <f t="shared" si="7"/>
        <v>3.8306133341796056E-2</v>
      </c>
      <c r="E135" s="3">
        <f t="shared" si="9"/>
        <v>3.8564472585449234</v>
      </c>
      <c r="F135">
        <f t="shared" si="8"/>
        <v>1.1488606505727572E-3</v>
      </c>
    </row>
    <row r="136" spans="3:6" x14ac:dyDescent="0.2">
      <c r="C136" s="3">
        <f t="shared" si="9"/>
        <v>-2.2055907318117649</v>
      </c>
      <c r="D136">
        <f t="shared" si="7"/>
        <v>4.0057837086573546E-2</v>
      </c>
      <c r="E136" s="3">
        <f t="shared" si="9"/>
        <v>3.8803727154540999</v>
      </c>
      <c r="F136">
        <f t="shared" si="8"/>
        <v>1.0867401142331415E-3</v>
      </c>
    </row>
    <row r="137" spans="3:6" x14ac:dyDescent="0.2">
      <c r="C137" s="3">
        <f t="shared" si="9"/>
        <v>-2.1816652749025884</v>
      </c>
      <c r="D137">
        <f t="shared" si="7"/>
        <v>4.187731885018077E-2</v>
      </c>
      <c r="E137" s="3">
        <f t="shared" si="9"/>
        <v>3.9042981723632764</v>
      </c>
      <c r="F137">
        <f t="shared" si="8"/>
        <v>1.0279288252523801E-3</v>
      </c>
    </row>
    <row r="138" spans="3:6" x14ac:dyDescent="0.2">
      <c r="C138" s="3">
        <f t="shared" si="9"/>
        <v>-2.157739817993412</v>
      </c>
      <c r="D138">
        <f t="shared" si="7"/>
        <v>4.3766362626077158E-2</v>
      </c>
      <c r="E138" s="3">
        <f t="shared" si="9"/>
        <v>3.9282236292724528</v>
      </c>
      <c r="F138">
        <f t="shared" si="8"/>
        <v>9.7225547729910952E-4</v>
      </c>
    </row>
    <row r="139" spans="3:6" x14ac:dyDescent="0.2">
      <c r="C139" s="3">
        <f t="shared" si="9"/>
        <v>-2.1338143610842355</v>
      </c>
      <c r="D139">
        <f t="shared" si="7"/>
        <v>4.5726742728470923E-2</v>
      </c>
      <c r="E139" s="3">
        <f t="shared" si="9"/>
        <v>3.9521490861816293</v>
      </c>
      <c r="F139">
        <f t="shared" si="8"/>
        <v>9.1955720093071043E-4</v>
      </c>
    </row>
    <row r="140" spans="3:6" x14ac:dyDescent="0.2">
      <c r="C140" s="3">
        <f t="shared" si="9"/>
        <v>-2.109888904175059</v>
      </c>
      <c r="D140">
        <f t="shared" si="7"/>
        <v>4.7760219116937279E-2</v>
      </c>
      <c r="E140" s="3">
        <f t="shared" si="9"/>
        <v>3.9760745430908058</v>
      </c>
      <c r="F140">
        <f t="shared" si="8"/>
        <v>8.6967918294005302E-4</v>
      </c>
    </row>
    <row r="141" spans="3:6" x14ac:dyDescent="0.2">
      <c r="C141" s="3">
        <f>IF($H$25&gt;$H$24,$H$24,$H$25)</f>
        <v>-2.0859634472658648</v>
      </c>
      <c r="D141">
        <f t="shared" si="7"/>
        <v>4.9868532450619167E-2</v>
      </c>
      <c r="E141" s="3">
        <v>4</v>
      </c>
      <c r="F141">
        <f t="shared" si="8"/>
        <v>8.2247430013313949E-4</v>
      </c>
    </row>
  </sheetData>
  <printOptions horizontalCentered="1"/>
  <pageMargins left="0.25" right="0.25" top="0.5" bottom="0.5" header="0.5" footer="0.5"/>
  <pageSetup scale="83" fitToHeight="0"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9697" r:id="rId4" name="Scroll Bar 1">
              <controlPr defaultSize="0" autoPict="0">
                <anchor moveWithCells="1">
                  <from>
                    <xdr:col>6</xdr:col>
                    <xdr:colOff>104775</xdr:colOff>
                    <xdr:row>33</xdr:row>
                    <xdr:rowOff>47625</xdr:rowOff>
                  </from>
                  <to>
                    <xdr:col>9</xdr:col>
                    <xdr:colOff>657225</xdr:colOff>
                    <xdr:row>34</xdr:row>
                    <xdr:rowOff>85725</xdr:rowOff>
                  </to>
                </anchor>
              </controlPr>
            </control>
          </mc:Choice>
        </mc:AlternateContent>
        <mc:AlternateContent xmlns:mc="http://schemas.openxmlformats.org/markup-compatibility/2006">
          <mc:Choice Requires="x14">
            <control shapeId="29699" r:id="rId5" name="Scroll Bar 3">
              <controlPr defaultSize="0" autoPict="0">
                <anchor moveWithCells="1">
                  <from>
                    <xdr:col>6</xdr:col>
                    <xdr:colOff>95250</xdr:colOff>
                    <xdr:row>29</xdr:row>
                    <xdr:rowOff>95250</xdr:rowOff>
                  </from>
                  <to>
                    <xdr:col>9</xdr:col>
                    <xdr:colOff>647700</xdr:colOff>
                    <xdr:row>30</xdr:row>
                    <xdr:rowOff>133350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2:L141"/>
  <sheetViews>
    <sheetView showGridLines="0" workbookViewId="0">
      <selection activeCell="G3" sqref="G3"/>
    </sheetView>
  </sheetViews>
  <sheetFormatPr defaultRowHeight="12.75" x14ac:dyDescent="0.2"/>
  <cols>
    <col min="8" max="8" width="8.375" customWidth="1"/>
  </cols>
  <sheetData>
    <row r="2" spans="2:11" x14ac:dyDescent="0.2">
      <c r="C2" s="1"/>
    </row>
    <row r="3" spans="2:11" x14ac:dyDescent="0.2">
      <c r="C3" s="1" t="s">
        <v>0</v>
      </c>
      <c r="D3" s="18">
        <v>0</v>
      </c>
      <c r="G3" s="7" t="s">
        <v>33</v>
      </c>
      <c r="H3" s="6"/>
      <c r="I3" s="6"/>
      <c r="J3" s="6"/>
      <c r="K3" s="6"/>
    </row>
    <row r="4" spans="2:11" x14ac:dyDescent="0.2">
      <c r="C4" s="1" t="s">
        <v>1</v>
      </c>
      <c r="D4" s="18">
        <v>1</v>
      </c>
      <c r="G4" s="47" t="s">
        <v>21</v>
      </c>
    </row>
    <row r="5" spans="2:11" x14ac:dyDescent="0.2">
      <c r="G5">
        <f ca="1">_xlfn.T.INV(RAND(),$I$21)</f>
        <v>0.37349522289967796</v>
      </c>
    </row>
    <row r="6" spans="2:11" x14ac:dyDescent="0.2">
      <c r="B6" s="8" t="s">
        <v>4</v>
      </c>
    </row>
    <row r="7" spans="2:11" ht="14.25" x14ac:dyDescent="0.25">
      <c r="B7" s="26" t="s">
        <v>19</v>
      </c>
      <c r="C7" s="44">
        <v>-4</v>
      </c>
    </row>
    <row r="8" spans="2:11" ht="14.25" x14ac:dyDescent="0.25">
      <c r="B8" s="26" t="s">
        <v>20</v>
      </c>
      <c r="C8" s="44">
        <v>4</v>
      </c>
    </row>
    <row r="11" spans="2:11" x14ac:dyDescent="0.2">
      <c r="G11" s="12"/>
      <c r="H11" s="5"/>
    </row>
    <row r="12" spans="2:11" x14ac:dyDescent="0.2">
      <c r="G12" s="10"/>
      <c r="H12" s="5"/>
    </row>
    <row r="13" spans="2:11" x14ac:dyDescent="0.2">
      <c r="G13" s="9"/>
      <c r="H13" s="5"/>
    </row>
    <row r="15" spans="2:11" x14ac:dyDescent="0.2">
      <c r="B15" s="2" t="s">
        <v>25</v>
      </c>
      <c r="C15" s="2" t="s">
        <v>2</v>
      </c>
      <c r="D15" s="2" t="s">
        <v>3</v>
      </c>
      <c r="E15" s="2" t="s">
        <v>5</v>
      </c>
      <c r="G15" t="str">
        <f>"Given df = "&amp;$I$21&amp;" and P(-a &lt; t &lt; a) = "&amp;$I$26&amp;"%, a = "&amp;$J$25</f>
        <v>Given df = 20 and P(-a &lt; t &lt; a) = 95%, a = 2.085</v>
      </c>
    </row>
    <row r="16" spans="2:11" x14ac:dyDescent="0.2">
      <c r="B16" s="3">
        <f>C7</f>
        <v>-4</v>
      </c>
      <c r="C16" s="3">
        <f t="shared" ref="C16:C56" si="0">B16*$D$4+$D$3</f>
        <v>-4</v>
      </c>
      <c r="D16">
        <f>_xlfn.T.DIST(C16,$I$21,FALSE)</f>
        <v>8.2247430013313949E-4</v>
      </c>
      <c r="E16">
        <f>_xlfn.T.DIST(C16,$I$21,TRUE)</f>
        <v>3.5176164656415917E-4</v>
      </c>
      <c r="G16" t="str">
        <f>"P(-a &lt; t &lt; a) = P("&amp;$J$24&amp;" &lt; t &lt; "&amp;$J$25&amp;") = "&amp;I$26&amp;"%"</f>
        <v>P(-a &lt; t &lt; a) = P(-2.085 &lt; t &lt; 2.085) = 95%</v>
      </c>
    </row>
    <row r="17" spans="2:12" x14ac:dyDescent="0.2">
      <c r="B17" s="3">
        <f t="shared" ref="B17:B56" si="1">($C$8-$C$7)/40+B16</f>
        <v>-3.8</v>
      </c>
      <c r="C17" s="3">
        <f t="shared" si="0"/>
        <v>-3.8</v>
      </c>
      <c r="D17">
        <f t="shared" ref="D17:D56" si="2">_xlfn.T.DIST(C17,$I$21,FALSE)</f>
        <v>1.3095907391567757E-3</v>
      </c>
      <c r="E17">
        <f t="shared" ref="E17:E56" si="3">_xlfn.T.DIST(C17,$I$21,TRUE)</f>
        <v>5.612620076620421E-4</v>
      </c>
      <c r="G17" t="str">
        <f>"With "&amp;$I$22&amp;"% confidence, the interval is ("&amp;$J$24&amp;", "&amp;$J$25&amp;")"</f>
        <v>With % confidence, the interval is (-2.085, 2.085)</v>
      </c>
    </row>
    <row r="18" spans="2:12" x14ac:dyDescent="0.2">
      <c r="B18" s="3">
        <f t="shared" si="1"/>
        <v>-3.5999999999999996</v>
      </c>
      <c r="C18" s="3">
        <f t="shared" si="0"/>
        <v>-3.5999999999999996</v>
      </c>
      <c r="D18">
        <f t="shared" si="2"/>
        <v>2.076983099711507E-3</v>
      </c>
      <c r="E18">
        <f t="shared" si="3"/>
        <v>8.9417099703509621E-4</v>
      </c>
    </row>
    <row r="19" spans="2:12" x14ac:dyDescent="0.2">
      <c r="B19" s="3">
        <f t="shared" si="1"/>
        <v>-3.3999999999999995</v>
      </c>
      <c r="C19" s="3">
        <f t="shared" si="0"/>
        <v>-3.3999999999999995</v>
      </c>
      <c r="D19">
        <f t="shared" si="2"/>
        <v>3.2761226464425469E-3</v>
      </c>
      <c r="E19">
        <f t="shared" si="3"/>
        <v>1.4206789668222261E-3</v>
      </c>
      <c r="G19" s="7" t="s">
        <v>16</v>
      </c>
      <c r="H19" s="6"/>
      <c r="I19" s="6"/>
      <c r="J19" s="6"/>
      <c r="K19" s="6"/>
      <c r="L19" s="6"/>
    </row>
    <row r="20" spans="2:12" x14ac:dyDescent="0.2">
      <c r="B20" s="3">
        <f t="shared" si="1"/>
        <v>-3.1999999999999993</v>
      </c>
      <c r="C20" s="3">
        <f t="shared" si="0"/>
        <v>-3.1999999999999993</v>
      </c>
      <c r="D20">
        <f t="shared" si="2"/>
        <v>5.1308560784476256E-3</v>
      </c>
      <c r="E20">
        <f t="shared" si="3"/>
        <v>2.2481077773590704E-3</v>
      </c>
    </row>
    <row r="21" spans="2:12" x14ac:dyDescent="0.2">
      <c r="B21" s="3">
        <f t="shared" si="1"/>
        <v>-2.9999999999999991</v>
      </c>
      <c r="C21" s="3">
        <f t="shared" si="0"/>
        <v>-2.9999999999999991</v>
      </c>
      <c r="D21">
        <f t="shared" si="2"/>
        <v>7.9637866461806737E-3</v>
      </c>
      <c r="E21">
        <f t="shared" si="3"/>
        <v>3.5379493956055595E-3</v>
      </c>
      <c r="G21" s="51" t="s">
        <v>30</v>
      </c>
      <c r="I21" s="27">
        <v>20</v>
      </c>
    </row>
    <row r="22" spans="2:12" x14ac:dyDescent="0.2">
      <c r="B22" s="3">
        <f t="shared" si="1"/>
        <v>-2.7999999999999989</v>
      </c>
      <c r="C22" s="3">
        <f t="shared" si="0"/>
        <v>-2.7999999999999989</v>
      </c>
      <c r="D22">
        <f t="shared" si="2"/>
        <v>1.2225641868022583E-2</v>
      </c>
      <c r="E22">
        <f t="shared" si="3"/>
        <v>5.5285362694146977E-3</v>
      </c>
      <c r="G22" s="25" t="s">
        <v>22</v>
      </c>
      <c r="H22">
        <f>IF(I22=100,-4,_xlfn.T.INV((1-$H$26)/2,$I$21))</f>
        <v>-2.0859634472658648</v>
      </c>
      <c r="I22" s="49"/>
      <c r="J22" s="22"/>
    </row>
    <row r="23" spans="2:12" x14ac:dyDescent="0.2">
      <c r="B23" s="3">
        <f t="shared" si="1"/>
        <v>-2.5999999999999988</v>
      </c>
      <c r="C23" s="3">
        <f t="shared" si="0"/>
        <v>-2.5999999999999988</v>
      </c>
      <c r="D23">
        <f t="shared" si="2"/>
        <v>1.8522280164803184E-2</v>
      </c>
      <c r="E23">
        <f t="shared" si="3"/>
        <v>8.5634741825886661E-3</v>
      </c>
      <c r="G23" s="26" t="s">
        <v>23</v>
      </c>
      <c r="H23">
        <f>IF(I22=100,4,_xlfn.T.INV(0.5+H26/2,$I$21))</f>
        <v>2.0859634472658648</v>
      </c>
    </row>
    <row r="24" spans="2:12" ht="15" x14ac:dyDescent="0.25">
      <c r="B24" s="3">
        <f t="shared" si="1"/>
        <v>-2.3999999999999986</v>
      </c>
      <c r="C24" s="3">
        <f t="shared" si="0"/>
        <v>-2.3999999999999986</v>
      </c>
      <c r="D24">
        <f t="shared" si="2"/>
        <v>2.7629121628762472E-2</v>
      </c>
      <c r="E24">
        <f t="shared" si="3"/>
        <v>1.3124436988667016E-2</v>
      </c>
      <c r="G24" s="25" t="s">
        <v>11</v>
      </c>
      <c r="H24" s="14">
        <f>H22*$D$4+$D$3</f>
        <v>-2.0859634472658648</v>
      </c>
      <c r="J24" s="45">
        <f>TRUNC(IF($H$25&gt;$H$24,$H$24,$H$25),3)</f>
        <v>-2.085</v>
      </c>
    </row>
    <row r="25" spans="2:12" ht="15" x14ac:dyDescent="0.25">
      <c r="B25" s="3">
        <f t="shared" si="1"/>
        <v>-2.1999999999999984</v>
      </c>
      <c r="C25" s="3">
        <f t="shared" si="0"/>
        <v>-2.1999999999999984</v>
      </c>
      <c r="D25">
        <f t="shared" si="2"/>
        <v>4.0476866433134355E-2</v>
      </c>
      <c r="E25">
        <f t="shared" si="3"/>
        <v>1.9864294790233748E-2</v>
      </c>
      <c r="G25" s="26" t="s">
        <v>12</v>
      </c>
      <c r="H25" s="14">
        <f>H23*$D$4+$D$3</f>
        <v>2.0859634472658648</v>
      </c>
      <c r="J25" s="45">
        <f>TRUNC(IF($H$25&gt;$H$24,$H$25,$H$24),3)</f>
        <v>2.085</v>
      </c>
    </row>
    <row r="26" spans="2:12" x14ac:dyDescent="0.2">
      <c r="B26" s="3">
        <f t="shared" si="1"/>
        <v>-1.9999999999999984</v>
      </c>
      <c r="C26" s="3">
        <f t="shared" si="0"/>
        <v>-1.9999999999999984</v>
      </c>
      <c r="D26">
        <f t="shared" si="2"/>
        <v>5.8087215247357118E-2</v>
      </c>
      <c r="E26">
        <f t="shared" si="3"/>
        <v>2.9632767723285356E-2</v>
      </c>
      <c r="G26" s="11" t="s">
        <v>24</v>
      </c>
      <c r="H26" s="21">
        <f>$I$26/100</f>
        <v>0.95</v>
      </c>
      <c r="I26" s="53">
        <v>95</v>
      </c>
      <c r="J26" s="22" t="s">
        <v>14</v>
      </c>
    </row>
    <row r="27" spans="2:12" x14ac:dyDescent="0.2">
      <c r="B27" s="3">
        <f t="shared" si="1"/>
        <v>-1.7999999999999985</v>
      </c>
      <c r="C27" s="3">
        <f t="shared" si="0"/>
        <v>-1.7999999999999985</v>
      </c>
      <c r="D27">
        <f t="shared" si="2"/>
        <v>8.1436536616818475E-2</v>
      </c>
      <c r="E27">
        <f t="shared" si="3"/>
        <v>4.348235088865026E-2</v>
      </c>
      <c r="H27" s="21"/>
    </row>
    <row r="28" spans="2:12" x14ac:dyDescent="0.2">
      <c r="B28" s="3">
        <f t="shared" si="1"/>
        <v>-1.5999999999999985</v>
      </c>
      <c r="C28" s="3">
        <f t="shared" si="0"/>
        <v>-1.5999999999999985</v>
      </c>
      <c r="D28">
        <f t="shared" si="2"/>
        <v>0.11123413802230539</v>
      </c>
      <c r="E28">
        <f t="shared" si="3"/>
        <v>6.2638512903135685E-2</v>
      </c>
      <c r="G28" s="52" t="s">
        <v>31</v>
      </c>
    </row>
    <row r="29" spans="2:12" x14ac:dyDescent="0.2">
      <c r="B29" s="3">
        <f t="shared" si="1"/>
        <v>-1.3999999999999986</v>
      </c>
      <c r="C29" s="3">
        <f t="shared" si="0"/>
        <v>-1.3999999999999986</v>
      </c>
      <c r="D29">
        <f t="shared" si="2"/>
        <v>0.14762471385403836</v>
      </c>
      <c r="E29">
        <f t="shared" si="3"/>
        <v>8.8417532360127699E-2</v>
      </c>
      <c r="G29" s="22"/>
    </row>
    <row r="30" spans="2:12" x14ac:dyDescent="0.2">
      <c r="B30" s="3">
        <f t="shared" si="1"/>
        <v>-1.1999999999999986</v>
      </c>
      <c r="C30" s="3">
        <f t="shared" si="0"/>
        <v>-1.1999999999999986</v>
      </c>
      <c r="D30">
        <f t="shared" si="2"/>
        <v>0.18986214967139084</v>
      </c>
      <c r="E30">
        <f t="shared" si="3"/>
        <v>0.12208080384204653</v>
      </c>
      <c r="G30" s="24"/>
    </row>
    <row r="31" spans="2:12" x14ac:dyDescent="0.2">
      <c r="B31" s="3">
        <f t="shared" si="1"/>
        <v>-0.99999999999999867</v>
      </c>
      <c r="C31" s="3">
        <f t="shared" si="0"/>
        <v>-0.99999999999999867</v>
      </c>
      <c r="D31">
        <f t="shared" si="2"/>
        <v>0.23604564912670131</v>
      </c>
      <c r="E31">
        <f t="shared" si="3"/>
        <v>0.16462828858585488</v>
      </c>
      <c r="G31" s="4"/>
    </row>
    <row r="32" spans="2:12" x14ac:dyDescent="0.2">
      <c r="B32" s="3">
        <f t="shared" si="1"/>
        <v>-0.79999999999999871</v>
      </c>
      <c r="C32" s="3">
        <f t="shared" si="0"/>
        <v>-0.79999999999999871</v>
      </c>
      <c r="D32">
        <f t="shared" si="2"/>
        <v>0.28303935016011483</v>
      </c>
      <c r="E32">
        <f t="shared" si="3"/>
        <v>0.21655543912882413</v>
      </c>
      <c r="G32" s="22" t="s">
        <v>13</v>
      </c>
    </row>
    <row r="33" spans="2:7" x14ac:dyDescent="0.2">
      <c r="B33" s="3">
        <f t="shared" si="1"/>
        <v>-0.59999999999999876</v>
      </c>
      <c r="C33" s="3">
        <f t="shared" si="0"/>
        <v>-0.59999999999999876</v>
      </c>
      <c r="D33">
        <f t="shared" si="2"/>
        <v>0.32668708895620496</v>
      </c>
      <c r="E33">
        <f t="shared" si="3"/>
        <v>0.27762207642074965</v>
      </c>
      <c r="G33" s="24"/>
    </row>
    <row r="34" spans="2:7" x14ac:dyDescent="0.2">
      <c r="B34" s="3">
        <f t="shared" si="1"/>
        <v>-0.39999999999999875</v>
      </c>
      <c r="C34" s="3">
        <f t="shared" si="0"/>
        <v>-0.39999999999999875</v>
      </c>
      <c r="D34">
        <f t="shared" si="2"/>
        <v>0.36236650966936168</v>
      </c>
      <c r="E34">
        <f t="shared" si="3"/>
        <v>0.34669828812090275</v>
      </c>
      <c r="G34" s="4"/>
    </row>
    <row r="35" spans="2:7" x14ac:dyDescent="0.2">
      <c r="B35" s="3">
        <f t="shared" si="1"/>
        <v>-0.19999999999999873</v>
      </c>
      <c r="C35" s="3">
        <f t="shared" si="0"/>
        <v>-0.19999999999999873</v>
      </c>
      <c r="D35">
        <f t="shared" si="2"/>
        <v>0.3858091860741194</v>
      </c>
      <c r="E35">
        <f t="shared" si="3"/>
        <v>0.42175008348394233</v>
      </c>
      <c r="G35" s="4"/>
    </row>
    <row r="36" spans="2:7" x14ac:dyDescent="0.2">
      <c r="B36" s="3">
        <f t="shared" si="1"/>
        <v>1.27675647831893E-15</v>
      </c>
      <c r="C36" s="3">
        <f t="shared" si="0"/>
        <v>1.27675647831893E-15</v>
      </c>
      <c r="D36">
        <f t="shared" si="2"/>
        <v>0.39398858571143264</v>
      </c>
      <c r="E36">
        <f t="shared" si="3"/>
        <v>0.5</v>
      </c>
      <c r="G36" s="4"/>
    </row>
    <row r="37" spans="2:7" x14ac:dyDescent="0.2">
      <c r="B37" s="3">
        <f t="shared" si="1"/>
        <v>0.20000000000000129</v>
      </c>
      <c r="C37" s="3">
        <f t="shared" si="0"/>
        <v>0.20000000000000129</v>
      </c>
      <c r="D37">
        <f t="shared" si="2"/>
        <v>0.38580918607411918</v>
      </c>
      <c r="E37">
        <f t="shared" si="3"/>
        <v>0.57824991651605862</v>
      </c>
    </row>
    <row r="38" spans="2:7" x14ac:dyDescent="0.2">
      <c r="B38" s="3">
        <f t="shared" si="1"/>
        <v>0.4000000000000013</v>
      </c>
      <c r="C38" s="3">
        <f t="shared" si="0"/>
        <v>0.4000000000000013</v>
      </c>
      <c r="D38">
        <f t="shared" si="2"/>
        <v>0.36236650966936124</v>
      </c>
      <c r="E38">
        <f t="shared" si="3"/>
        <v>0.65330171187909813</v>
      </c>
    </row>
    <row r="39" spans="2:7" x14ac:dyDescent="0.2">
      <c r="B39" s="3">
        <f t="shared" si="1"/>
        <v>0.60000000000000131</v>
      </c>
      <c r="C39" s="3">
        <f t="shared" si="0"/>
        <v>0.60000000000000131</v>
      </c>
      <c r="D39">
        <f t="shared" si="2"/>
        <v>0.32668708895620452</v>
      </c>
      <c r="E39">
        <f t="shared" si="3"/>
        <v>0.72237792357925124</v>
      </c>
    </row>
    <row r="40" spans="2:7" x14ac:dyDescent="0.2">
      <c r="B40" s="3">
        <f t="shared" si="1"/>
        <v>0.80000000000000138</v>
      </c>
      <c r="C40" s="3">
        <f t="shared" si="0"/>
        <v>0.80000000000000138</v>
      </c>
      <c r="D40">
        <f t="shared" si="2"/>
        <v>0.28303935016011422</v>
      </c>
      <c r="E40">
        <f t="shared" si="3"/>
        <v>0.78344456087117664</v>
      </c>
    </row>
    <row r="41" spans="2:7" x14ac:dyDescent="0.2">
      <c r="B41" s="3">
        <f t="shared" si="1"/>
        <v>1.0000000000000013</v>
      </c>
      <c r="C41" s="3">
        <f t="shared" si="0"/>
        <v>1.0000000000000013</v>
      </c>
      <c r="D41">
        <f t="shared" si="2"/>
        <v>0.23604564912670065</v>
      </c>
      <c r="E41">
        <f t="shared" si="3"/>
        <v>0.8353717114141459</v>
      </c>
    </row>
    <row r="42" spans="2:7" x14ac:dyDescent="0.2">
      <c r="B42" s="3">
        <f t="shared" si="1"/>
        <v>1.2000000000000013</v>
      </c>
      <c r="C42" s="3">
        <f t="shared" si="0"/>
        <v>1.2000000000000013</v>
      </c>
      <c r="D42">
        <f t="shared" si="2"/>
        <v>0.18986214967139028</v>
      </c>
      <c r="E42">
        <f t="shared" si="3"/>
        <v>0.87791919615795422</v>
      </c>
    </row>
    <row r="43" spans="2:7" x14ac:dyDescent="0.2">
      <c r="B43" s="3">
        <f t="shared" si="1"/>
        <v>1.4000000000000012</v>
      </c>
      <c r="C43" s="3">
        <f t="shared" si="0"/>
        <v>1.4000000000000012</v>
      </c>
      <c r="D43">
        <f t="shared" si="2"/>
        <v>0.14762471385403783</v>
      </c>
      <c r="E43">
        <f t="shared" si="3"/>
        <v>0.9115824676398725</v>
      </c>
    </row>
    <row r="44" spans="2:7" x14ac:dyDescent="0.2">
      <c r="B44" s="3">
        <f t="shared" si="1"/>
        <v>1.6000000000000012</v>
      </c>
      <c r="C44" s="3">
        <f t="shared" si="0"/>
        <v>1.6000000000000012</v>
      </c>
      <c r="D44">
        <f t="shared" si="2"/>
        <v>0.1112341380223049</v>
      </c>
      <c r="E44">
        <f t="shared" si="3"/>
        <v>0.9373614870968644</v>
      </c>
    </row>
    <row r="45" spans="2:7" x14ac:dyDescent="0.2">
      <c r="B45" s="3">
        <f t="shared" si="1"/>
        <v>1.8000000000000012</v>
      </c>
      <c r="C45" s="3">
        <f t="shared" si="0"/>
        <v>1.8000000000000012</v>
      </c>
      <c r="D45">
        <f t="shared" si="2"/>
        <v>8.1436536616818114E-2</v>
      </c>
      <c r="E45">
        <f t="shared" si="3"/>
        <v>0.95651764911135007</v>
      </c>
    </row>
    <row r="46" spans="2:7" x14ac:dyDescent="0.2">
      <c r="B46" s="3">
        <f t="shared" si="1"/>
        <v>2.0000000000000013</v>
      </c>
      <c r="C46" s="3">
        <f t="shared" si="0"/>
        <v>2.0000000000000013</v>
      </c>
      <c r="D46">
        <f t="shared" si="2"/>
        <v>5.8087215247356841E-2</v>
      </c>
      <c r="E46">
        <f t="shared" si="3"/>
        <v>0.97036723227671495</v>
      </c>
    </row>
    <row r="47" spans="2:7" x14ac:dyDescent="0.2">
      <c r="B47" s="3">
        <f t="shared" si="1"/>
        <v>2.2000000000000015</v>
      </c>
      <c r="C47" s="3">
        <f t="shared" si="0"/>
        <v>2.2000000000000015</v>
      </c>
      <c r="D47">
        <f t="shared" si="2"/>
        <v>4.0476866433134119E-2</v>
      </c>
      <c r="E47">
        <f t="shared" si="3"/>
        <v>0.98013570520976634</v>
      </c>
    </row>
    <row r="48" spans="2:7" x14ac:dyDescent="0.2">
      <c r="B48" s="3">
        <f t="shared" si="1"/>
        <v>2.4000000000000017</v>
      </c>
      <c r="C48" s="3">
        <f t="shared" si="0"/>
        <v>2.4000000000000017</v>
      </c>
      <c r="D48">
        <f t="shared" si="2"/>
        <v>2.7629121628762309E-2</v>
      </c>
      <c r="E48">
        <f t="shared" si="3"/>
        <v>0.98687556301133306</v>
      </c>
    </row>
    <row r="49" spans="2:5" x14ac:dyDescent="0.2">
      <c r="B49" s="3">
        <f t="shared" si="1"/>
        <v>2.6000000000000019</v>
      </c>
      <c r="C49" s="3">
        <f t="shared" si="0"/>
        <v>2.6000000000000019</v>
      </c>
      <c r="D49">
        <f t="shared" si="2"/>
        <v>1.8522280164803059E-2</v>
      </c>
      <c r="E49">
        <f t="shared" si="3"/>
        <v>0.99143652581741137</v>
      </c>
    </row>
    <row r="50" spans="2:5" x14ac:dyDescent="0.2">
      <c r="B50" s="3">
        <f t="shared" si="1"/>
        <v>2.800000000000002</v>
      </c>
      <c r="C50" s="3">
        <f t="shared" si="0"/>
        <v>2.800000000000002</v>
      </c>
      <c r="D50">
        <f t="shared" si="2"/>
        <v>1.2225641868022502E-2</v>
      </c>
      <c r="E50">
        <f t="shared" si="3"/>
        <v>0.99447146373058537</v>
      </c>
    </row>
    <row r="51" spans="2:5" x14ac:dyDescent="0.2">
      <c r="B51" s="3">
        <f t="shared" si="1"/>
        <v>3.0000000000000022</v>
      </c>
      <c r="C51" s="3">
        <f t="shared" si="0"/>
        <v>3.0000000000000022</v>
      </c>
      <c r="D51">
        <f t="shared" si="2"/>
        <v>7.9637866461806216E-3</v>
      </c>
      <c r="E51">
        <f t="shared" si="3"/>
        <v>0.99646205060439441</v>
      </c>
    </row>
    <row r="52" spans="2:5" x14ac:dyDescent="0.2">
      <c r="B52" s="3">
        <f t="shared" si="1"/>
        <v>3.2000000000000024</v>
      </c>
      <c r="C52" s="3">
        <f t="shared" si="0"/>
        <v>3.2000000000000024</v>
      </c>
      <c r="D52">
        <f t="shared" si="2"/>
        <v>5.1308560784475866E-3</v>
      </c>
      <c r="E52">
        <f t="shared" si="3"/>
        <v>0.99775189222264093</v>
      </c>
    </row>
    <row r="53" spans="2:5" x14ac:dyDescent="0.2">
      <c r="B53" s="3">
        <f t="shared" si="1"/>
        <v>3.4000000000000026</v>
      </c>
      <c r="C53" s="3">
        <f t="shared" si="0"/>
        <v>3.4000000000000026</v>
      </c>
      <c r="D53">
        <f t="shared" si="2"/>
        <v>3.2761226464425286E-3</v>
      </c>
      <c r="E53">
        <f t="shared" si="3"/>
        <v>0.99857932103317781</v>
      </c>
    </row>
    <row r="54" spans="2:5" x14ac:dyDescent="0.2">
      <c r="B54" s="3">
        <f t="shared" si="1"/>
        <v>3.6000000000000028</v>
      </c>
      <c r="C54" s="3">
        <f t="shared" si="0"/>
        <v>3.6000000000000028</v>
      </c>
      <c r="D54">
        <f t="shared" si="2"/>
        <v>2.076983099711497E-3</v>
      </c>
      <c r="E54">
        <f t="shared" si="3"/>
        <v>0.99910582900296496</v>
      </c>
    </row>
    <row r="55" spans="2:5" x14ac:dyDescent="0.2">
      <c r="B55" s="3">
        <f t="shared" si="1"/>
        <v>3.8000000000000029</v>
      </c>
      <c r="C55" s="3">
        <f t="shared" si="0"/>
        <v>3.8000000000000029</v>
      </c>
      <c r="D55">
        <f t="shared" si="2"/>
        <v>1.3095907391567694E-3</v>
      </c>
      <c r="E55">
        <f t="shared" si="3"/>
        <v>0.99943873799233796</v>
      </c>
    </row>
    <row r="56" spans="2:5" x14ac:dyDescent="0.2">
      <c r="B56" s="3">
        <f t="shared" si="1"/>
        <v>4.0000000000000027</v>
      </c>
      <c r="C56" s="3">
        <f t="shared" si="0"/>
        <v>4.0000000000000027</v>
      </c>
      <c r="D56">
        <f t="shared" si="2"/>
        <v>8.2247430013313407E-4</v>
      </c>
      <c r="E56">
        <f t="shared" si="3"/>
        <v>0.99964823835343586</v>
      </c>
    </row>
    <row r="58" spans="2:5" x14ac:dyDescent="0.2">
      <c r="C58" s="3"/>
    </row>
    <row r="60" spans="2:5" x14ac:dyDescent="0.2">
      <c r="B60" s="2" t="s">
        <v>25</v>
      </c>
      <c r="C60" s="2" t="s">
        <v>2</v>
      </c>
      <c r="D60" s="2" t="s">
        <v>3</v>
      </c>
      <c r="E60" s="2"/>
    </row>
    <row r="61" spans="2:5" x14ac:dyDescent="0.2">
      <c r="C61" s="3">
        <f>IF($H$25&gt;$H$24,$H$24,$H$25)</f>
        <v>-2.0859634472658648</v>
      </c>
      <c r="D61">
        <f t="shared" ref="D61:D124" si="4">_xlfn.T.DIST(C61,$I$21,FALSE)</f>
        <v>4.9868532450619167E-2</v>
      </c>
      <c r="E61" s="3"/>
    </row>
    <row r="62" spans="2:5" x14ac:dyDescent="0.2">
      <c r="C62" s="3">
        <f>C61+($C$141-$C$61)/80</f>
        <v>-2.0338143610842181</v>
      </c>
      <c r="D62">
        <f t="shared" si="4"/>
        <v>5.4731486031990316E-2</v>
      </c>
    </row>
    <row r="63" spans="2:5" x14ac:dyDescent="0.2">
      <c r="C63" s="3">
        <f t="shared" ref="C63:C126" si="5">C62+($C$141-$C$61)/80</f>
        <v>-1.9816652749025714</v>
      </c>
      <c r="D63">
        <f t="shared" si="4"/>
        <v>5.9975309202514489E-2</v>
      </c>
    </row>
    <row r="64" spans="2:5" x14ac:dyDescent="0.2">
      <c r="C64" s="3">
        <f t="shared" si="5"/>
        <v>-1.9295161887209247</v>
      </c>
      <c r="D64">
        <f t="shared" si="4"/>
        <v>6.5616250743289667E-2</v>
      </c>
    </row>
    <row r="65" spans="3:4" x14ac:dyDescent="0.2">
      <c r="C65" s="3">
        <f t="shared" si="5"/>
        <v>-1.877367102539278</v>
      </c>
      <c r="D65">
        <f t="shared" si="4"/>
        <v>7.1669269126184765E-2</v>
      </c>
    </row>
    <row r="66" spans="3:4" x14ac:dyDescent="0.2">
      <c r="C66" s="3">
        <f t="shared" si="5"/>
        <v>-1.8252180163576313</v>
      </c>
      <c r="D66">
        <f t="shared" si="4"/>
        <v>7.8147688010664212E-2</v>
      </c>
    </row>
    <row r="67" spans="3:4" x14ac:dyDescent="0.2">
      <c r="C67" s="3">
        <f t="shared" si="5"/>
        <v>-1.7730689301759845</v>
      </c>
      <c r="D67">
        <f t="shared" si="4"/>
        <v>8.5062828383030142E-2</v>
      </c>
    </row>
    <row r="68" spans="3:4" x14ac:dyDescent="0.2">
      <c r="C68" s="3">
        <f t="shared" si="5"/>
        <v>-1.7209198439943378</v>
      </c>
      <c r="D68">
        <f t="shared" si="4"/>
        <v>9.2423620934762307E-2</v>
      </c>
    </row>
    <row r="69" spans="3:4" x14ac:dyDescent="0.2">
      <c r="C69" s="3">
        <f t="shared" si="5"/>
        <v>-1.6687707578126911</v>
      </c>
      <c r="D69">
        <f t="shared" si="4"/>
        <v>0.10023620330190731</v>
      </c>
    </row>
    <row r="70" spans="3:4" x14ac:dyDescent="0.2">
      <c r="C70" s="3">
        <f t="shared" si="5"/>
        <v>-1.6166216716310444</v>
      </c>
      <c r="D70">
        <f t="shared" si="4"/>
        <v>0.10850350785182183</v>
      </c>
    </row>
    <row r="71" spans="3:4" x14ac:dyDescent="0.2">
      <c r="C71" s="3">
        <f t="shared" si="5"/>
        <v>-1.5644725854493977</v>
      </c>
      <c r="D71">
        <f t="shared" si="4"/>
        <v>0.11722484677881184</v>
      </c>
    </row>
    <row r="72" spans="3:4" x14ac:dyDescent="0.2">
      <c r="C72" s="3">
        <f t="shared" si="5"/>
        <v>-1.512323499267751</v>
      </c>
      <c r="D72">
        <f t="shared" si="4"/>
        <v>0.12639550232268815</v>
      </c>
    </row>
    <row r="73" spans="3:4" x14ac:dyDescent="0.2">
      <c r="C73" s="3">
        <f t="shared" si="5"/>
        <v>-1.4601744130861043</v>
      </c>
      <c r="D73">
        <f t="shared" si="4"/>
        <v>0.13600633091530187</v>
      </c>
    </row>
    <row r="74" spans="3:4" x14ac:dyDescent="0.2">
      <c r="C74" s="3">
        <f t="shared" si="5"/>
        <v>-1.4080253269044576</v>
      </c>
      <c r="D74">
        <f t="shared" si="4"/>
        <v>0.14604339094682439</v>
      </c>
    </row>
    <row r="75" spans="3:4" x14ac:dyDescent="0.2">
      <c r="C75" s="3">
        <f t="shared" si="5"/>
        <v>-1.3558762407228109</v>
      </c>
      <c r="D75">
        <f t="shared" si="4"/>
        <v>0.15648760457985314</v>
      </c>
    </row>
    <row r="76" spans="3:4" x14ac:dyDescent="0.2">
      <c r="C76" s="3">
        <f t="shared" si="5"/>
        <v>-1.3037271545411642</v>
      </c>
      <c r="D76">
        <f t="shared" si="4"/>
        <v>0.16731446457771812</v>
      </c>
    </row>
    <row r="77" spans="3:4" x14ac:dyDescent="0.2">
      <c r="C77" s="3">
        <f t="shared" si="5"/>
        <v>-1.2515780683595175</v>
      </c>
      <c r="D77">
        <f t="shared" si="4"/>
        <v>0.17849379740618748</v>
      </c>
    </row>
    <row r="78" spans="3:4" x14ac:dyDescent="0.2">
      <c r="C78" s="3">
        <f t="shared" si="5"/>
        <v>-1.1994289821778708</v>
      </c>
      <c r="D78">
        <f t="shared" si="4"/>
        <v>0.1899895938700685</v>
      </c>
    </row>
    <row r="79" spans="3:4" x14ac:dyDescent="0.2">
      <c r="C79" s="3">
        <f t="shared" si="5"/>
        <v>-1.147279895996224</v>
      </c>
      <c r="D79">
        <f t="shared" si="4"/>
        <v>0.20175991821766309</v>
      </c>
    </row>
    <row r="80" spans="3:4" x14ac:dyDescent="0.2">
      <c r="C80" s="3">
        <f t="shared" si="5"/>
        <v>-1.0951308098145773</v>
      </c>
      <c r="D80">
        <f t="shared" si="4"/>
        <v>0.21375690595366922</v>
      </c>
    </row>
    <row r="81" spans="3:4" x14ac:dyDescent="0.2">
      <c r="C81" s="3">
        <f t="shared" si="5"/>
        <v>-1.0429817236329306</v>
      </c>
      <c r="D81">
        <f t="shared" si="4"/>
        <v>0.225926859521804</v>
      </c>
    </row>
    <row r="82" spans="3:4" x14ac:dyDescent="0.2">
      <c r="C82" s="3">
        <f t="shared" si="5"/>
        <v>-0.99083263745128403</v>
      </c>
      <c r="D82">
        <f t="shared" si="4"/>
        <v>0.2382104495413844</v>
      </c>
    </row>
    <row r="83" spans="3:4" x14ac:dyDescent="0.2">
      <c r="C83" s="3">
        <f t="shared" si="5"/>
        <v>-0.93868355126963743</v>
      </c>
      <c r="D83">
        <f t="shared" si="4"/>
        <v>0.25054302741110318</v>
      </c>
    </row>
    <row r="84" spans="3:4" x14ac:dyDescent="0.2">
      <c r="C84" s="3">
        <f t="shared" si="5"/>
        <v>-0.88653446508799083</v>
      </c>
      <c r="D84">
        <f t="shared" si="4"/>
        <v>0.26285505284833582</v>
      </c>
    </row>
    <row r="85" spans="3:4" x14ac:dyDescent="0.2">
      <c r="C85" s="3">
        <f t="shared" si="5"/>
        <v>-0.83438537890634423</v>
      </c>
      <c r="D85">
        <f t="shared" si="4"/>
        <v>0.27507263735102461</v>
      </c>
    </row>
    <row r="86" spans="3:4" x14ac:dyDescent="0.2">
      <c r="C86" s="3">
        <f t="shared" si="5"/>
        <v>-0.78223629272469763</v>
      </c>
      <c r="D86">
        <f t="shared" si="4"/>
        <v>0.28711820170686542</v>
      </c>
    </row>
    <row r="87" spans="3:4" x14ac:dyDescent="0.2">
      <c r="C87" s="3">
        <f t="shared" si="5"/>
        <v>-0.73008720654305104</v>
      </c>
      <c r="D87">
        <f t="shared" si="4"/>
        <v>0.29891124260392543</v>
      </c>
    </row>
    <row r="88" spans="3:4" x14ac:dyDescent="0.2">
      <c r="C88" s="3">
        <f t="shared" si="5"/>
        <v>-0.67793812036140444</v>
      </c>
      <c r="D88">
        <f t="shared" si="4"/>
        <v>0.31036920020663872</v>
      </c>
    </row>
    <row r="89" spans="3:4" x14ac:dyDescent="0.2">
      <c r="C89" s="3">
        <f t="shared" si="5"/>
        <v>-0.62578903417975784</v>
      </c>
      <c r="D89">
        <f t="shared" si="4"/>
        <v>0.32140841535358428</v>
      </c>
    </row>
    <row r="90" spans="3:4" x14ac:dyDescent="0.2">
      <c r="C90" s="3">
        <f t="shared" si="5"/>
        <v>-0.57363994799811124</v>
      </c>
      <c r="D90">
        <f t="shared" si="4"/>
        <v>0.33194516192088547</v>
      </c>
    </row>
    <row r="91" spans="3:4" x14ac:dyDescent="0.2">
      <c r="C91" s="3">
        <f t="shared" si="5"/>
        <v>-0.52149086181646465</v>
      </c>
      <c r="D91">
        <f t="shared" si="4"/>
        <v>0.34189673699570683</v>
      </c>
    </row>
    <row r="92" spans="3:4" x14ac:dyDescent="0.2">
      <c r="C92" s="3">
        <f t="shared" si="5"/>
        <v>-0.46934177563481805</v>
      </c>
      <c r="D92">
        <f t="shared" si="4"/>
        <v>0.35118258893722426</v>
      </c>
    </row>
    <row r="93" spans="3:4" x14ac:dyDescent="0.2">
      <c r="C93" s="3">
        <f t="shared" si="5"/>
        <v>-0.41719268945317145</v>
      </c>
      <c r="D93">
        <f t="shared" si="4"/>
        <v>0.35972546128212796</v>
      </c>
    </row>
    <row r="94" spans="3:4" x14ac:dyDescent="0.2">
      <c r="C94" s="3">
        <f t="shared" si="5"/>
        <v>-0.36504360327152485</v>
      </c>
      <c r="D94">
        <f t="shared" si="4"/>
        <v>0.36745252888235852</v>
      </c>
    </row>
    <row r="95" spans="3:4" x14ac:dyDescent="0.2">
      <c r="C95" s="3">
        <f t="shared" si="5"/>
        <v>-0.31289451708987825</v>
      </c>
      <c r="D95">
        <f t="shared" si="4"/>
        <v>0.37429650173275703</v>
      </c>
    </row>
    <row r="96" spans="3:4" x14ac:dyDescent="0.2">
      <c r="C96" s="3">
        <f t="shared" si="5"/>
        <v>-0.26074543090823166</v>
      </c>
      <c r="D96">
        <f t="shared" si="4"/>
        <v>0.3801966717229126</v>
      </c>
    </row>
    <row r="97" spans="3:4" x14ac:dyDescent="0.2">
      <c r="C97" s="3">
        <f t="shared" si="5"/>
        <v>-0.20859634472658503</v>
      </c>
      <c r="D97">
        <f t="shared" si="4"/>
        <v>0.38509987807268475</v>
      </c>
    </row>
    <row r="98" spans="3:4" x14ac:dyDescent="0.2">
      <c r="C98" s="3">
        <f t="shared" si="5"/>
        <v>-0.15644725854493841</v>
      </c>
      <c r="D98">
        <f t="shared" si="4"/>
        <v>0.3889613684978715</v>
      </c>
    </row>
    <row r="99" spans="3:4" x14ac:dyDescent="0.2">
      <c r="C99" s="3">
        <f t="shared" si="5"/>
        <v>-0.10429817236329178</v>
      </c>
      <c r="D99">
        <f t="shared" si="4"/>
        <v>0.39174553518388233</v>
      </c>
    </row>
    <row r="100" spans="3:4" x14ac:dyDescent="0.2">
      <c r="C100" s="3">
        <f t="shared" si="5"/>
        <v>-5.2149086181645161E-2</v>
      </c>
      <c r="D100">
        <f t="shared" si="4"/>
        <v>0.39342650737250412</v>
      </c>
    </row>
    <row r="101" spans="3:4" x14ac:dyDescent="0.2">
      <c r="C101" s="3">
        <f t="shared" si="5"/>
        <v>1.457167719820518E-15</v>
      </c>
      <c r="D101">
        <f t="shared" si="4"/>
        <v>0.39398858571143264</v>
      </c>
    </row>
    <row r="102" spans="3:4" x14ac:dyDescent="0.2">
      <c r="C102" s="3">
        <f t="shared" si="5"/>
        <v>5.2149086181648076E-2</v>
      </c>
      <c r="D102">
        <f t="shared" si="4"/>
        <v>0.39342650737250406</v>
      </c>
    </row>
    <row r="103" spans="3:4" x14ac:dyDescent="0.2">
      <c r="C103" s="3">
        <f t="shared" si="5"/>
        <v>0.10429817236329469</v>
      </c>
      <c r="D103">
        <f t="shared" si="4"/>
        <v>0.39174553518388222</v>
      </c>
    </row>
    <row r="104" spans="3:4" x14ac:dyDescent="0.2">
      <c r="C104" s="3">
        <f t="shared" si="5"/>
        <v>0.15644725854494132</v>
      </c>
      <c r="D104">
        <f t="shared" si="4"/>
        <v>0.38896136849787133</v>
      </c>
    </row>
    <row r="105" spans="3:4" x14ac:dyDescent="0.2">
      <c r="C105" s="3">
        <f t="shared" si="5"/>
        <v>0.20859634472658795</v>
      </c>
      <c r="D105">
        <f t="shared" si="4"/>
        <v>0.38509987807268453</v>
      </c>
    </row>
    <row r="106" spans="3:4" x14ac:dyDescent="0.2">
      <c r="C106" s="3">
        <f t="shared" si="5"/>
        <v>0.26074543090823454</v>
      </c>
      <c r="D106">
        <f t="shared" si="4"/>
        <v>0.38019667172291233</v>
      </c>
    </row>
    <row r="107" spans="3:4" x14ac:dyDescent="0.2">
      <c r="C107" s="3">
        <f t="shared" si="5"/>
        <v>0.31289451708988114</v>
      </c>
      <c r="D107">
        <f t="shared" si="4"/>
        <v>0.37429650173275664</v>
      </c>
    </row>
    <row r="108" spans="3:4" x14ac:dyDescent="0.2">
      <c r="C108" s="3">
        <f t="shared" si="5"/>
        <v>0.36504360327152774</v>
      </c>
      <c r="D108">
        <f t="shared" si="4"/>
        <v>0.36745252888235819</v>
      </c>
    </row>
    <row r="109" spans="3:4" x14ac:dyDescent="0.2">
      <c r="C109" s="3">
        <f t="shared" si="5"/>
        <v>0.41719268945317434</v>
      </c>
      <c r="D109">
        <f t="shared" si="4"/>
        <v>0.35972546128212751</v>
      </c>
    </row>
    <row r="110" spans="3:4" x14ac:dyDescent="0.2">
      <c r="C110" s="3">
        <f t="shared" si="5"/>
        <v>0.46934177563482093</v>
      </c>
      <c r="D110">
        <f t="shared" si="4"/>
        <v>0.35118258893722382</v>
      </c>
    </row>
    <row r="111" spans="3:4" x14ac:dyDescent="0.2">
      <c r="C111" s="3">
        <f t="shared" si="5"/>
        <v>0.52149086181646753</v>
      </c>
      <c r="D111">
        <f t="shared" si="4"/>
        <v>0.34189673699570616</v>
      </c>
    </row>
    <row r="112" spans="3:4" x14ac:dyDescent="0.2">
      <c r="C112" s="3">
        <f t="shared" si="5"/>
        <v>0.57363994799811413</v>
      </c>
      <c r="D112">
        <f t="shared" si="4"/>
        <v>0.33194516192088497</v>
      </c>
    </row>
    <row r="113" spans="3:4" x14ac:dyDescent="0.2">
      <c r="C113" s="3">
        <f t="shared" si="5"/>
        <v>0.62578903417976073</v>
      </c>
      <c r="D113">
        <f t="shared" si="4"/>
        <v>0.32140841535358367</v>
      </c>
    </row>
    <row r="114" spans="3:4" x14ac:dyDescent="0.2">
      <c r="C114" s="3">
        <f t="shared" si="5"/>
        <v>0.67793812036140733</v>
      </c>
      <c r="D114">
        <f t="shared" si="4"/>
        <v>0.31036920020663811</v>
      </c>
    </row>
    <row r="115" spans="3:4" x14ac:dyDescent="0.2">
      <c r="C115" s="3">
        <f t="shared" si="5"/>
        <v>0.73008720654305392</v>
      </c>
      <c r="D115">
        <f t="shared" si="4"/>
        <v>0.29891124260392471</v>
      </c>
    </row>
    <row r="116" spans="3:4" x14ac:dyDescent="0.2">
      <c r="C116" s="3">
        <f t="shared" si="5"/>
        <v>0.78223629272470052</v>
      </c>
      <c r="D116">
        <f t="shared" si="4"/>
        <v>0.28711820170686481</v>
      </c>
    </row>
    <row r="117" spans="3:4" x14ac:dyDescent="0.2">
      <c r="C117" s="3">
        <f t="shared" si="5"/>
        <v>0.83438537890634712</v>
      </c>
      <c r="D117">
        <f t="shared" si="4"/>
        <v>0.27507263735102394</v>
      </c>
    </row>
    <row r="118" spans="3:4" x14ac:dyDescent="0.2">
      <c r="C118" s="3">
        <f t="shared" si="5"/>
        <v>0.88653446508799372</v>
      </c>
      <c r="D118">
        <f t="shared" si="4"/>
        <v>0.2628550528483351</v>
      </c>
    </row>
    <row r="119" spans="3:4" x14ac:dyDescent="0.2">
      <c r="C119" s="3">
        <f t="shared" si="5"/>
        <v>0.93868355126964031</v>
      </c>
      <c r="D119">
        <f t="shared" si="4"/>
        <v>0.25054302741110246</v>
      </c>
    </row>
    <row r="120" spans="3:4" x14ac:dyDescent="0.2">
      <c r="C120" s="3">
        <f t="shared" si="5"/>
        <v>0.99083263745128691</v>
      </c>
      <c r="D120">
        <f t="shared" si="4"/>
        <v>0.23821044954138373</v>
      </c>
    </row>
    <row r="121" spans="3:4" x14ac:dyDescent="0.2">
      <c r="C121" s="3">
        <f t="shared" si="5"/>
        <v>1.0429817236329335</v>
      </c>
      <c r="D121">
        <f t="shared" si="4"/>
        <v>0.2259268595218033</v>
      </c>
    </row>
    <row r="122" spans="3:4" x14ac:dyDescent="0.2">
      <c r="C122" s="3">
        <f t="shared" si="5"/>
        <v>1.0951308098145802</v>
      </c>
      <c r="D122">
        <f t="shared" si="4"/>
        <v>0.2137569059536685</v>
      </c>
    </row>
    <row r="123" spans="3:4" x14ac:dyDescent="0.2">
      <c r="C123" s="3">
        <f t="shared" si="5"/>
        <v>1.1472798959962269</v>
      </c>
      <c r="D123">
        <f t="shared" si="4"/>
        <v>0.2017599182176624</v>
      </c>
    </row>
    <row r="124" spans="3:4" x14ac:dyDescent="0.2">
      <c r="C124" s="3">
        <f t="shared" si="5"/>
        <v>1.1994289821778736</v>
      </c>
      <c r="D124">
        <f t="shared" si="4"/>
        <v>0.18998959387006792</v>
      </c>
    </row>
    <row r="125" spans="3:4" x14ac:dyDescent="0.2">
      <c r="C125" s="3">
        <f t="shared" si="5"/>
        <v>1.2515780683595203</v>
      </c>
      <c r="D125">
        <f t="shared" ref="D125:D141" si="6">_xlfn.T.DIST(C125,$I$21,FALSE)</f>
        <v>0.17849379740618682</v>
      </c>
    </row>
    <row r="126" spans="3:4" x14ac:dyDescent="0.2">
      <c r="C126" s="3">
        <f t="shared" si="5"/>
        <v>1.3037271545411671</v>
      </c>
      <c r="D126">
        <f t="shared" si="6"/>
        <v>0.16731446457771751</v>
      </c>
    </row>
    <row r="127" spans="3:4" x14ac:dyDescent="0.2">
      <c r="C127" s="3">
        <f t="shared" ref="C127:C140" si="7">C126+($C$141-$C$61)/80</f>
        <v>1.3558762407228138</v>
      </c>
      <c r="D127">
        <f t="shared" si="6"/>
        <v>0.1564876045798525</v>
      </c>
    </row>
    <row r="128" spans="3:4" x14ac:dyDescent="0.2">
      <c r="C128" s="3">
        <f t="shared" si="7"/>
        <v>1.4080253269044605</v>
      </c>
      <c r="D128">
        <f t="shared" si="6"/>
        <v>0.14604339094682381</v>
      </c>
    </row>
    <row r="129" spans="3:4" x14ac:dyDescent="0.2">
      <c r="C129" s="3">
        <f t="shared" si="7"/>
        <v>1.4601744130861072</v>
      </c>
      <c r="D129">
        <f t="shared" si="6"/>
        <v>0.13600633091530129</v>
      </c>
    </row>
    <row r="130" spans="3:4" x14ac:dyDescent="0.2">
      <c r="C130" s="3">
        <f t="shared" si="7"/>
        <v>1.5123234992677539</v>
      </c>
      <c r="D130">
        <f t="shared" si="6"/>
        <v>0.12639550232268762</v>
      </c>
    </row>
    <row r="131" spans="3:4" x14ac:dyDescent="0.2">
      <c r="C131" s="3">
        <f t="shared" si="7"/>
        <v>1.5644725854494006</v>
      </c>
      <c r="D131">
        <f t="shared" si="6"/>
        <v>0.11722484677881133</v>
      </c>
    </row>
    <row r="132" spans="3:4" x14ac:dyDescent="0.2">
      <c r="C132" s="3">
        <f t="shared" si="7"/>
        <v>1.6166216716310473</v>
      </c>
      <c r="D132">
        <f t="shared" si="6"/>
        <v>0.10850350785182135</v>
      </c>
    </row>
    <row r="133" spans="3:4" x14ac:dyDescent="0.2">
      <c r="C133" s="3">
        <f t="shared" si="7"/>
        <v>1.668770757812694</v>
      </c>
      <c r="D133">
        <f t="shared" si="6"/>
        <v>0.10023620330190687</v>
      </c>
    </row>
    <row r="134" spans="3:4" x14ac:dyDescent="0.2">
      <c r="C134" s="3">
        <f t="shared" si="7"/>
        <v>1.7209198439943407</v>
      </c>
      <c r="D134">
        <f t="shared" si="6"/>
        <v>9.2423620934761863E-2</v>
      </c>
    </row>
    <row r="135" spans="3:4" x14ac:dyDescent="0.2">
      <c r="C135" s="3">
        <f t="shared" si="7"/>
        <v>1.7730689301759874</v>
      </c>
      <c r="D135">
        <f t="shared" si="6"/>
        <v>8.506282838302974E-2</v>
      </c>
    </row>
    <row r="136" spans="3:4" x14ac:dyDescent="0.2">
      <c r="C136" s="3">
        <f t="shared" si="7"/>
        <v>1.8252180163576341</v>
      </c>
      <c r="D136">
        <f t="shared" si="6"/>
        <v>7.8147688010663824E-2</v>
      </c>
    </row>
    <row r="137" spans="3:4" x14ac:dyDescent="0.2">
      <c r="C137" s="3">
        <f t="shared" si="7"/>
        <v>1.8773671025392809</v>
      </c>
      <c r="D137">
        <f t="shared" si="6"/>
        <v>7.1669269126184446E-2</v>
      </c>
    </row>
    <row r="138" spans="3:4" x14ac:dyDescent="0.2">
      <c r="C138" s="3">
        <f t="shared" si="7"/>
        <v>1.9295161887209276</v>
      </c>
      <c r="D138">
        <f t="shared" si="6"/>
        <v>6.5616250743289348E-2</v>
      </c>
    </row>
    <row r="139" spans="3:4" x14ac:dyDescent="0.2">
      <c r="C139" s="3">
        <f t="shared" si="7"/>
        <v>1.9816652749025743</v>
      </c>
      <c r="D139">
        <f t="shared" si="6"/>
        <v>5.9975309202514183E-2</v>
      </c>
    </row>
    <row r="140" spans="3:4" x14ac:dyDescent="0.2">
      <c r="C140" s="3">
        <f t="shared" si="7"/>
        <v>2.0338143610842208</v>
      </c>
      <c r="D140">
        <f t="shared" si="6"/>
        <v>5.4731486031990038E-2</v>
      </c>
    </row>
    <row r="141" spans="3:4" x14ac:dyDescent="0.2">
      <c r="C141" s="3">
        <f>IF($H$25&gt;$H$24,$H$25,$H$24)</f>
        <v>2.0859634472658648</v>
      </c>
      <c r="D141">
        <f t="shared" si="6"/>
        <v>4.9868532450619167E-2</v>
      </c>
    </row>
  </sheetData>
  <printOptions horizontalCentered="1"/>
  <pageMargins left="0.25" right="0.25" top="0.5" bottom="0.5" header="0.5" footer="0.5"/>
  <pageSetup scale="83" fitToHeight="0"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2291" r:id="rId4" name="Scroll Bar 3">
              <controlPr defaultSize="0" autoPict="0">
                <anchor moveWithCells="1">
                  <from>
                    <xdr:col>6</xdr:col>
                    <xdr:colOff>28575</xdr:colOff>
                    <xdr:row>33</xdr:row>
                    <xdr:rowOff>19050</xdr:rowOff>
                  </from>
                  <to>
                    <xdr:col>9</xdr:col>
                    <xdr:colOff>581025</xdr:colOff>
                    <xdr:row>34</xdr:row>
                    <xdr:rowOff>57150</xdr:rowOff>
                  </to>
                </anchor>
              </controlPr>
            </control>
          </mc:Choice>
        </mc:AlternateContent>
        <mc:AlternateContent xmlns:mc="http://schemas.openxmlformats.org/markup-compatibility/2006">
          <mc:Choice Requires="x14">
            <control shapeId="12294" r:id="rId5" name="Scroll Bar 6">
              <controlPr defaultSize="0" autoPict="0">
                <anchor moveWithCells="1">
                  <from>
                    <xdr:col>6</xdr:col>
                    <xdr:colOff>76200</xdr:colOff>
                    <xdr:row>28</xdr:row>
                    <xdr:rowOff>104775</xdr:rowOff>
                  </from>
                  <to>
                    <xdr:col>9</xdr:col>
                    <xdr:colOff>628650</xdr:colOff>
                    <xdr:row>29</xdr:row>
                    <xdr:rowOff>142875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2:L141"/>
  <sheetViews>
    <sheetView showGridLines="0" workbookViewId="0">
      <selection activeCell="G3" sqref="G3"/>
    </sheetView>
  </sheetViews>
  <sheetFormatPr defaultRowHeight="12.75" x14ac:dyDescent="0.2"/>
  <cols>
    <col min="1" max="7" width="9" style="28"/>
    <col min="8" max="8" width="8.375" style="28" customWidth="1"/>
    <col min="9" max="16384" width="9" style="28"/>
  </cols>
  <sheetData>
    <row r="2" spans="2:11" x14ac:dyDescent="0.2">
      <c r="C2" s="1" t="s">
        <v>18</v>
      </c>
      <c r="D2">
        <v>10</v>
      </c>
    </row>
    <row r="3" spans="2:11" x14ac:dyDescent="0.2">
      <c r="C3" s="43" t="s">
        <v>0</v>
      </c>
      <c r="D3" s="41">
        <v>0</v>
      </c>
      <c r="G3" s="7" t="s">
        <v>33</v>
      </c>
      <c r="H3" s="36"/>
      <c r="I3" s="36"/>
      <c r="J3" s="36"/>
      <c r="K3" s="36"/>
    </row>
    <row r="4" spans="2:11" x14ac:dyDescent="0.2">
      <c r="C4" s="43" t="s">
        <v>1</v>
      </c>
      <c r="D4" s="41">
        <v>1</v>
      </c>
      <c r="G4" s="47" t="s">
        <v>21</v>
      </c>
    </row>
    <row r="5" spans="2:11" x14ac:dyDescent="0.2">
      <c r="G5">
        <f ca="1">_xlfn.T.INV(RAND(),$D$2)</f>
        <v>-0.15092466742046468</v>
      </c>
    </row>
    <row r="6" spans="2:11" x14ac:dyDescent="0.2">
      <c r="B6" s="42" t="s">
        <v>4</v>
      </c>
    </row>
    <row r="7" spans="2:11" ht="14.25" x14ac:dyDescent="0.25">
      <c r="B7" s="26" t="s">
        <v>19</v>
      </c>
      <c r="C7" s="46">
        <v>-4</v>
      </c>
    </row>
    <row r="8" spans="2:11" ht="14.25" x14ac:dyDescent="0.25">
      <c r="B8" s="26" t="s">
        <v>20</v>
      </c>
      <c r="C8" s="46">
        <v>4</v>
      </c>
    </row>
    <row r="11" spans="2:11" x14ac:dyDescent="0.2">
      <c r="G11" s="40"/>
      <c r="H11" s="5"/>
    </row>
    <row r="12" spans="2:11" x14ac:dyDescent="0.2">
      <c r="G12" s="39"/>
      <c r="H12" s="5"/>
    </row>
    <row r="13" spans="2:11" x14ac:dyDescent="0.2">
      <c r="G13" s="38"/>
      <c r="H13" s="5"/>
    </row>
    <row r="15" spans="2:11" x14ac:dyDescent="0.2">
      <c r="B15" s="30" t="s">
        <v>25</v>
      </c>
      <c r="C15" s="30" t="s">
        <v>2</v>
      </c>
      <c r="D15" s="30" t="s">
        <v>3</v>
      </c>
      <c r="E15" s="30" t="s">
        <v>5</v>
      </c>
      <c r="G15" s="28" t="str">
        <f>"Given df = "&amp;$D$2&amp;" and P(t &gt; a) = " &amp;$I$24&amp;"%, a = "&amp;$J$23</f>
        <v>Given df = 10 and P(t &gt; a) = 10%, a = 1.325</v>
      </c>
    </row>
    <row r="16" spans="2:11" x14ac:dyDescent="0.2">
      <c r="B16" s="29">
        <f>C7</f>
        <v>-4</v>
      </c>
      <c r="C16" s="29">
        <f t="shared" ref="C16:C56" si="0">B16*$D$4+$D$3</f>
        <v>-4</v>
      </c>
      <c r="D16">
        <f t="shared" ref="D16:D56" si="1">_xlfn.T.DIST(C16,$D$2,)</f>
        <v>2.0310339110412167E-3</v>
      </c>
      <c r="E16">
        <f t="shared" ref="E16:E56" si="2">_xlfn.T.DIST(C16,$D$2,TRUE)</f>
        <v>1.2591663123683464E-3</v>
      </c>
      <c r="G16" s="28" t="str">
        <f>"P(t &gt; a) = P(t &gt; "&amp;J$23&amp;") = "&amp;I$24&amp;"%"</f>
        <v>P(t &gt; a) = P(t &gt; 1.325) = 10%</v>
      </c>
    </row>
    <row r="17" spans="2:12" x14ac:dyDescent="0.2">
      <c r="B17" s="29">
        <f t="shared" ref="B17:B56" si="3">($C$8-$C$7)/40+B16</f>
        <v>-3.8</v>
      </c>
      <c r="C17" s="29">
        <f t="shared" si="0"/>
        <v>-3.8</v>
      </c>
      <c r="D17">
        <f t="shared" si="1"/>
        <v>2.854394394609606E-3</v>
      </c>
      <c r="E17">
        <f t="shared" si="2"/>
        <v>1.7429032615398233E-3</v>
      </c>
      <c r="G17" s="28" t="str">
        <f>"With "&amp;$I$24&amp;"% on the right-hand side, the region is ("&amp;$J$23&amp;", infinite)"</f>
        <v>With 10% on the right-hand side, the region is (1.325, infinite)</v>
      </c>
    </row>
    <row r="18" spans="2:12" x14ac:dyDescent="0.2">
      <c r="B18" s="29">
        <f t="shared" si="3"/>
        <v>-3.5999999999999996</v>
      </c>
      <c r="C18" s="29">
        <f t="shared" si="0"/>
        <v>-3.5999999999999996</v>
      </c>
      <c r="D18">
        <f t="shared" si="1"/>
        <v>4.0246232150294723E-3</v>
      </c>
      <c r="E18">
        <f t="shared" si="2"/>
        <v>2.4239538414822484E-3</v>
      </c>
    </row>
    <row r="19" spans="2:12" x14ac:dyDescent="0.2">
      <c r="B19" s="29">
        <f t="shared" si="3"/>
        <v>-3.3999999999999995</v>
      </c>
      <c r="C19" s="29">
        <f t="shared" si="0"/>
        <v>-3.3999999999999995</v>
      </c>
      <c r="D19">
        <f t="shared" si="1"/>
        <v>5.6885611066299349E-3</v>
      </c>
      <c r="E19">
        <f t="shared" si="2"/>
        <v>3.3855362121689822E-3</v>
      </c>
      <c r="G19" s="37" t="s">
        <v>16</v>
      </c>
      <c r="H19" s="36"/>
      <c r="I19" s="36"/>
      <c r="J19" s="36"/>
      <c r="K19" s="36"/>
      <c r="L19" s="36"/>
    </row>
    <row r="20" spans="2:12" x14ac:dyDescent="0.2">
      <c r="B20" s="29">
        <f t="shared" si="3"/>
        <v>-3.1999999999999993</v>
      </c>
      <c r="C20" s="29">
        <f t="shared" si="0"/>
        <v>-3.1999999999999993</v>
      </c>
      <c r="D20">
        <f t="shared" si="1"/>
        <v>8.0521673723421769E-3</v>
      </c>
      <c r="E20">
        <f t="shared" si="2"/>
        <v>4.7458478976519355E-3</v>
      </c>
    </row>
    <row r="21" spans="2:12" x14ac:dyDescent="0.2">
      <c r="B21" s="29">
        <f t="shared" si="3"/>
        <v>-2.9999999999999991</v>
      </c>
      <c r="C21" s="29">
        <f t="shared" si="0"/>
        <v>-2.9999999999999991</v>
      </c>
      <c r="D21">
        <f t="shared" si="1"/>
        <v>1.1400549464542541E-2</v>
      </c>
      <c r="E21">
        <f t="shared" si="2"/>
        <v>6.6718275112848027E-3</v>
      </c>
      <c r="G21" s="51" t="s">
        <v>30</v>
      </c>
      <c r="H21"/>
      <c r="I21" s="27">
        <v>20</v>
      </c>
    </row>
    <row r="22" spans="2:12" x14ac:dyDescent="0.2">
      <c r="B22" s="29">
        <f t="shared" si="3"/>
        <v>-2.7999999999999989</v>
      </c>
      <c r="C22" s="29">
        <f t="shared" si="0"/>
        <v>-2.7999999999999989</v>
      </c>
      <c r="D22">
        <f t="shared" si="1"/>
        <v>1.6121257439422162E-2</v>
      </c>
      <c r="E22">
        <f t="shared" si="2"/>
        <v>9.3972741887463525E-3</v>
      </c>
      <c r="G22" s="35" t="s">
        <v>25</v>
      </c>
      <c r="H22" s="28">
        <f>IF($I$24=0,4,IF($I$24=100,-4,_xlfn.T.INV(1-$H$24,$I$21)))</f>
        <v>1.3253407069850465</v>
      </c>
      <c r="I22" s="54"/>
      <c r="J22" s="32"/>
    </row>
    <row r="23" spans="2:12" ht="15" x14ac:dyDescent="0.25">
      <c r="B23" s="29">
        <f t="shared" si="3"/>
        <v>-2.5999999999999988</v>
      </c>
      <c r="C23" s="29">
        <f t="shared" si="0"/>
        <v>-2.5999999999999988</v>
      </c>
      <c r="D23">
        <f t="shared" si="1"/>
        <v>2.2728119798465014E-2</v>
      </c>
      <c r="E23">
        <f t="shared" si="2"/>
        <v>1.3245748757047581E-2</v>
      </c>
      <c r="G23" s="35" t="s">
        <v>2</v>
      </c>
      <c r="H23" s="34">
        <f>H22*$D$4+$D$3</f>
        <v>1.3253407069850465</v>
      </c>
      <c r="J23" s="45">
        <f>TRUNC($H$23,3)</f>
        <v>1.325</v>
      </c>
    </row>
    <row r="24" spans="2:12" x14ac:dyDescent="0.2">
      <c r="B24" s="29">
        <f t="shared" si="3"/>
        <v>-2.3999999999999986</v>
      </c>
      <c r="C24" s="29">
        <f t="shared" si="0"/>
        <v>-2.3999999999999986</v>
      </c>
      <c r="D24">
        <f t="shared" si="1"/>
        <v>3.1879493750030637E-2</v>
      </c>
      <c r="E24">
        <f t="shared" si="2"/>
        <v>1.8657823030978599E-2</v>
      </c>
      <c r="G24" s="33" t="s">
        <v>27</v>
      </c>
      <c r="H24" s="21">
        <f>$I$24/100</f>
        <v>0.1</v>
      </c>
      <c r="I24" s="55">
        <v>10</v>
      </c>
      <c r="J24" s="28" t="s">
        <v>14</v>
      </c>
    </row>
    <row r="25" spans="2:12" x14ac:dyDescent="0.2">
      <c r="B25" s="29">
        <f t="shared" si="3"/>
        <v>-2.1999999999999984</v>
      </c>
      <c r="C25" s="29">
        <f t="shared" si="0"/>
        <v>-2.1999999999999984</v>
      </c>
      <c r="D25">
        <f t="shared" si="1"/>
        <v>4.4379676614245848E-2</v>
      </c>
      <c r="E25">
        <f t="shared" si="2"/>
        <v>2.6220534224676649E-2</v>
      </c>
    </row>
    <row r="26" spans="2:12" x14ac:dyDescent="0.2">
      <c r="B26" s="29">
        <f t="shared" si="3"/>
        <v>-1.9999999999999984</v>
      </c>
      <c r="C26" s="29">
        <f t="shared" si="0"/>
        <v>-1.9999999999999984</v>
      </c>
      <c r="D26">
        <f t="shared" si="1"/>
        <v>6.1145766321218327E-2</v>
      </c>
      <c r="E26">
        <f t="shared" si="2"/>
        <v>3.6694017385370294E-2</v>
      </c>
    </row>
    <row r="27" spans="2:12" x14ac:dyDescent="0.2">
      <c r="B27" s="29">
        <f t="shared" si="3"/>
        <v>-1.7999999999999985</v>
      </c>
      <c r="C27" s="29">
        <f t="shared" si="0"/>
        <v>-1.7999999999999985</v>
      </c>
      <c r="D27">
        <f t="shared" si="1"/>
        <v>8.3116389653879824E-2</v>
      </c>
      <c r="E27">
        <f t="shared" si="2"/>
        <v>5.1026121567339607E-2</v>
      </c>
    </row>
    <row r="28" spans="2:12" x14ac:dyDescent="0.2">
      <c r="B28" s="29">
        <f t="shared" si="3"/>
        <v>-1.5999999999999985</v>
      </c>
      <c r="C28" s="29">
        <f t="shared" si="0"/>
        <v>-1.5999999999999985</v>
      </c>
      <c r="D28">
        <f t="shared" si="1"/>
        <v>0.11107787729698355</v>
      </c>
      <c r="E28">
        <f t="shared" si="2"/>
        <v>7.0340878628158854E-2</v>
      </c>
      <c r="G28" s="28" t="s">
        <v>31</v>
      </c>
    </row>
    <row r="29" spans="2:12" x14ac:dyDescent="0.2">
      <c r="B29" s="29">
        <f t="shared" si="3"/>
        <v>-1.3999999999999986</v>
      </c>
      <c r="C29" s="29">
        <f t="shared" si="0"/>
        <v>-1.3999999999999986</v>
      </c>
      <c r="D29">
        <f t="shared" si="1"/>
        <v>0.14539487566000639</v>
      </c>
      <c r="E29">
        <f t="shared" si="2"/>
        <v>9.5882676097318556E-2</v>
      </c>
    </row>
    <row r="30" spans="2:12" x14ac:dyDescent="0.2">
      <c r="B30" s="29">
        <f t="shared" si="3"/>
        <v>-1.1999999999999986</v>
      </c>
      <c r="C30" s="29">
        <f t="shared" si="0"/>
        <v>-1.1999999999999986</v>
      </c>
      <c r="D30">
        <f t="shared" si="1"/>
        <v>0.18566389362670346</v>
      </c>
      <c r="E30">
        <f t="shared" si="2"/>
        <v>0.12889815036215316</v>
      </c>
      <c r="G30" s="31"/>
    </row>
    <row r="31" spans="2:12" x14ac:dyDescent="0.2">
      <c r="B31" s="29">
        <f t="shared" si="3"/>
        <v>-0.99999999999999867</v>
      </c>
      <c r="C31" s="29">
        <f t="shared" si="0"/>
        <v>-0.99999999999999867</v>
      </c>
      <c r="D31">
        <f t="shared" si="1"/>
        <v>0.230361989229139</v>
      </c>
      <c r="E31">
        <f t="shared" si="2"/>
        <v>0.17044656615103027</v>
      </c>
      <c r="G31" s="31"/>
    </row>
    <row r="32" spans="2:12" x14ac:dyDescent="0.2">
      <c r="B32" s="29">
        <f t="shared" si="3"/>
        <v>-0.79999999999999871</v>
      </c>
      <c r="C32" s="29">
        <f t="shared" si="0"/>
        <v>-0.79999999999999871</v>
      </c>
      <c r="D32">
        <f t="shared" si="1"/>
        <v>0.27662513233825675</v>
      </c>
      <c r="E32">
        <f t="shared" si="2"/>
        <v>0.22115020957077103</v>
      </c>
      <c r="G32" s="32" t="s">
        <v>15</v>
      </c>
    </row>
    <row r="33" spans="2:7" x14ac:dyDescent="0.2">
      <c r="B33" s="29">
        <f t="shared" si="3"/>
        <v>-0.59999999999999876</v>
      </c>
      <c r="C33" s="29">
        <f t="shared" si="0"/>
        <v>-0.59999999999999876</v>
      </c>
      <c r="D33">
        <f t="shared" si="1"/>
        <v>0.32032581052912479</v>
      </c>
      <c r="E33">
        <f t="shared" si="2"/>
        <v>0.28092759101456871</v>
      </c>
      <c r="G33" s="31"/>
    </row>
    <row r="34" spans="2:7" x14ac:dyDescent="0.2">
      <c r="B34" s="29">
        <f t="shared" si="3"/>
        <v>-0.39999999999999875</v>
      </c>
      <c r="C34" s="29">
        <f t="shared" si="0"/>
        <v>-0.39999999999999875</v>
      </c>
      <c r="D34">
        <f t="shared" si="1"/>
        <v>0.35657853369790427</v>
      </c>
      <c r="E34">
        <f t="shared" si="2"/>
        <v>0.34878370482956189</v>
      </c>
      <c r="G34" s="31"/>
    </row>
    <row r="35" spans="2:7" x14ac:dyDescent="0.2">
      <c r="B35" s="29">
        <f t="shared" si="3"/>
        <v>-0.19999999999999873</v>
      </c>
      <c r="C35" s="29">
        <f t="shared" si="0"/>
        <v>-0.19999999999999873</v>
      </c>
      <c r="D35">
        <f t="shared" si="1"/>
        <v>0.38065818105444937</v>
      </c>
      <c r="E35">
        <f t="shared" si="2"/>
        <v>0.42274459569017331</v>
      </c>
      <c r="G35" s="31"/>
    </row>
    <row r="36" spans="2:7" x14ac:dyDescent="0.2">
      <c r="B36" s="29">
        <f t="shared" si="3"/>
        <v>1.27675647831893E-15</v>
      </c>
      <c r="C36" s="29">
        <f t="shared" si="0"/>
        <v>1.27675647831893E-15</v>
      </c>
      <c r="D36">
        <f t="shared" si="1"/>
        <v>0.38910838396603115</v>
      </c>
      <c r="E36">
        <f t="shared" si="2"/>
        <v>0.5</v>
      </c>
      <c r="G36" s="31"/>
    </row>
    <row r="37" spans="2:7" x14ac:dyDescent="0.2">
      <c r="B37" s="29">
        <f t="shared" si="3"/>
        <v>0.20000000000000129</v>
      </c>
      <c r="C37" s="29">
        <f t="shared" si="0"/>
        <v>0.20000000000000129</v>
      </c>
      <c r="D37">
        <f t="shared" si="1"/>
        <v>0.38065818105444921</v>
      </c>
      <c r="E37">
        <f t="shared" si="2"/>
        <v>0.57725540430982769</v>
      </c>
    </row>
    <row r="38" spans="2:7" x14ac:dyDescent="0.2">
      <c r="B38" s="29">
        <f t="shared" si="3"/>
        <v>0.4000000000000013</v>
      </c>
      <c r="C38" s="29">
        <f t="shared" si="0"/>
        <v>0.4000000000000013</v>
      </c>
      <c r="D38">
        <f t="shared" si="1"/>
        <v>0.35657853369790382</v>
      </c>
      <c r="E38">
        <f t="shared" si="2"/>
        <v>0.651216295170439</v>
      </c>
    </row>
    <row r="39" spans="2:7" x14ac:dyDescent="0.2">
      <c r="B39" s="29">
        <f t="shared" si="3"/>
        <v>0.60000000000000131</v>
      </c>
      <c r="C39" s="29">
        <f t="shared" si="0"/>
        <v>0.60000000000000131</v>
      </c>
      <c r="D39">
        <f t="shared" si="1"/>
        <v>0.32032581052912429</v>
      </c>
      <c r="E39">
        <f t="shared" si="2"/>
        <v>0.71907240898543212</v>
      </c>
    </row>
    <row r="40" spans="2:7" x14ac:dyDescent="0.2">
      <c r="B40" s="29">
        <f t="shared" si="3"/>
        <v>0.80000000000000138</v>
      </c>
      <c r="C40" s="29">
        <f t="shared" si="0"/>
        <v>0.80000000000000138</v>
      </c>
      <c r="D40">
        <f t="shared" si="1"/>
        <v>0.27662513233825614</v>
      </c>
      <c r="E40">
        <f t="shared" si="2"/>
        <v>0.77884979042922975</v>
      </c>
    </row>
    <row r="41" spans="2:7" x14ac:dyDescent="0.2">
      <c r="B41" s="29">
        <f t="shared" si="3"/>
        <v>1.0000000000000013</v>
      </c>
      <c r="C41" s="29">
        <f t="shared" si="0"/>
        <v>1.0000000000000013</v>
      </c>
      <c r="D41">
        <f t="shared" si="1"/>
        <v>0.23036198922913842</v>
      </c>
      <c r="E41">
        <f t="shared" si="2"/>
        <v>0.8295534338489704</v>
      </c>
    </row>
    <row r="42" spans="2:7" x14ac:dyDescent="0.2">
      <c r="B42" s="29">
        <f t="shared" si="3"/>
        <v>1.2000000000000013</v>
      </c>
      <c r="C42" s="29">
        <f t="shared" si="0"/>
        <v>1.2000000000000013</v>
      </c>
      <c r="D42">
        <f t="shared" si="1"/>
        <v>0.18566389362670294</v>
      </c>
      <c r="E42">
        <f t="shared" si="2"/>
        <v>0.87110184963784731</v>
      </c>
    </row>
    <row r="43" spans="2:7" x14ac:dyDescent="0.2">
      <c r="B43" s="29">
        <f t="shared" si="3"/>
        <v>1.4000000000000012</v>
      </c>
      <c r="C43" s="29">
        <f t="shared" si="0"/>
        <v>1.4000000000000012</v>
      </c>
      <c r="D43">
        <f t="shared" si="1"/>
        <v>0.14539487566000589</v>
      </c>
      <c r="E43">
        <f t="shared" si="2"/>
        <v>0.90411732390268207</v>
      </c>
    </row>
    <row r="44" spans="2:7" x14ac:dyDescent="0.2">
      <c r="B44" s="29">
        <f t="shared" si="3"/>
        <v>1.6000000000000012</v>
      </c>
      <c r="C44" s="29">
        <f t="shared" si="0"/>
        <v>1.6000000000000012</v>
      </c>
      <c r="D44">
        <f t="shared" si="1"/>
        <v>0.11107787729698318</v>
      </c>
      <c r="E44">
        <f t="shared" si="2"/>
        <v>0.92965912137184148</v>
      </c>
    </row>
    <row r="45" spans="2:7" x14ac:dyDescent="0.2">
      <c r="B45" s="29">
        <f t="shared" si="3"/>
        <v>1.8000000000000012</v>
      </c>
      <c r="C45" s="29">
        <f t="shared" si="0"/>
        <v>1.8000000000000012</v>
      </c>
      <c r="D45">
        <f t="shared" si="1"/>
        <v>8.3116389653879449E-2</v>
      </c>
      <c r="E45">
        <f t="shared" si="2"/>
        <v>0.94897387843266057</v>
      </c>
    </row>
    <row r="46" spans="2:7" x14ac:dyDescent="0.2">
      <c r="B46" s="29">
        <f t="shared" si="3"/>
        <v>2.0000000000000013</v>
      </c>
      <c r="C46" s="29">
        <f t="shared" si="0"/>
        <v>2.0000000000000013</v>
      </c>
      <c r="D46">
        <f t="shared" si="1"/>
        <v>6.1145766321218049E-2</v>
      </c>
      <c r="E46">
        <f t="shared" si="2"/>
        <v>0.96330598261462996</v>
      </c>
    </row>
    <row r="47" spans="2:7" x14ac:dyDescent="0.2">
      <c r="B47" s="29">
        <f t="shared" si="3"/>
        <v>2.2000000000000015</v>
      </c>
      <c r="C47" s="29">
        <f t="shared" si="0"/>
        <v>2.2000000000000015</v>
      </c>
      <c r="D47">
        <f t="shared" si="1"/>
        <v>4.4379676614245592E-2</v>
      </c>
      <c r="E47">
        <f t="shared" si="2"/>
        <v>0.97377946577532348</v>
      </c>
    </row>
    <row r="48" spans="2:7" x14ac:dyDescent="0.2">
      <c r="B48" s="29">
        <f t="shared" si="3"/>
        <v>2.4000000000000017</v>
      </c>
      <c r="C48" s="29">
        <f t="shared" si="0"/>
        <v>2.4000000000000017</v>
      </c>
      <c r="D48">
        <f t="shared" si="1"/>
        <v>3.1879493750030498E-2</v>
      </c>
      <c r="E48">
        <f t="shared" si="2"/>
        <v>0.98134217696902148</v>
      </c>
    </row>
    <row r="49" spans="2:5" x14ac:dyDescent="0.2">
      <c r="B49" s="29">
        <f t="shared" si="3"/>
        <v>2.6000000000000019</v>
      </c>
      <c r="C49" s="29">
        <f t="shared" si="0"/>
        <v>2.6000000000000019</v>
      </c>
      <c r="D49">
        <f t="shared" si="1"/>
        <v>2.2728119798464893E-2</v>
      </c>
      <c r="E49">
        <f t="shared" si="2"/>
        <v>0.98675425124295246</v>
      </c>
    </row>
    <row r="50" spans="2:5" x14ac:dyDescent="0.2">
      <c r="B50" s="29">
        <f t="shared" si="3"/>
        <v>2.800000000000002</v>
      </c>
      <c r="C50" s="29">
        <f t="shared" si="0"/>
        <v>2.800000000000002</v>
      </c>
      <c r="D50">
        <f t="shared" si="1"/>
        <v>1.6121257439422072E-2</v>
      </c>
      <c r="E50">
        <f t="shared" si="2"/>
        <v>0.99060272581125375</v>
      </c>
    </row>
    <row r="51" spans="2:5" x14ac:dyDescent="0.2">
      <c r="B51" s="29">
        <f t="shared" si="3"/>
        <v>3.0000000000000022</v>
      </c>
      <c r="C51" s="29">
        <f t="shared" si="0"/>
        <v>3.0000000000000022</v>
      </c>
      <c r="D51">
        <f t="shared" si="1"/>
        <v>1.1400549464542485E-2</v>
      </c>
      <c r="E51">
        <f t="shared" si="2"/>
        <v>0.99332817248871519</v>
      </c>
    </row>
    <row r="52" spans="2:5" x14ac:dyDescent="0.2">
      <c r="B52" s="29">
        <f t="shared" si="3"/>
        <v>3.2000000000000024</v>
      </c>
      <c r="C52" s="29">
        <f t="shared" si="0"/>
        <v>3.2000000000000024</v>
      </c>
      <c r="D52">
        <f t="shared" si="1"/>
        <v>8.0521673723421248E-3</v>
      </c>
      <c r="E52">
        <f t="shared" si="2"/>
        <v>0.99525415210234813</v>
      </c>
    </row>
    <row r="53" spans="2:5" x14ac:dyDescent="0.2">
      <c r="B53" s="29">
        <f t="shared" si="3"/>
        <v>3.4000000000000026</v>
      </c>
      <c r="C53" s="29">
        <f t="shared" si="0"/>
        <v>3.4000000000000026</v>
      </c>
      <c r="D53">
        <f t="shared" si="1"/>
        <v>5.6885611066299045E-3</v>
      </c>
      <c r="E53">
        <f t="shared" si="2"/>
        <v>0.99661446378783103</v>
      </c>
    </row>
    <row r="54" spans="2:5" x14ac:dyDescent="0.2">
      <c r="B54" s="29">
        <f t="shared" si="3"/>
        <v>3.6000000000000028</v>
      </c>
      <c r="C54" s="29">
        <f t="shared" si="0"/>
        <v>3.6000000000000028</v>
      </c>
      <c r="D54">
        <f t="shared" si="1"/>
        <v>4.0246232150294488E-3</v>
      </c>
      <c r="E54">
        <f t="shared" si="2"/>
        <v>0.9975760461585178</v>
      </c>
    </row>
    <row r="55" spans="2:5" x14ac:dyDescent="0.2">
      <c r="B55" s="29">
        <f t="shared" si="3"/>
        <v>3.8000000000000029</v>
      </c>
      <c r="C55" s="29">
        <f t="shared" si="0"/>
        <v>3.8000000000000029</v>
      </c>
      <c r="D55">
        <f t="shared" si="1"/>
        <v>2.8543943946095921E-3</v>
      </c>
      <c r="E55">
        <f t="shared" si="2"/>
        <v>0.99825709673846019</v>
      </c>
    </row>
    <row r="56" spans="2:5" x14ac:dyDescent="0.2">
      <c r="B56" s="29">
        <f t="shared" si="3"/>
        <v>4.0000000000000027</v>
      </c>
      <c r="C56" s="29">
        <f t="shared" si="0"/>
        <v>4.0000000000000027</v>
      </c>
      <c r="D56">
        <f t="shared" si="1"/>
        <v>2.0310339110412067E-3</v>
      </c>
      <c r="E56">
        <f t="shared" si="2"/>
        <v>0.99874083368763167</v>
      </c>
    </row>
    <row r="58" spans="2:5" x14ac:dyDescent="0.2">
      <c r="C58" s="29"/>
    </row>
    <row r="60" spans="2:5" x14ac:dyDescent="0.2">
      <c r="B60" s="30" t="s">
        <v>25</v>
      </c>
      <c r="C60" s="30" t="s">
        <v>2</v>
      </c>
      <c r="D60" s="30" t="s">
        <v>3</v>
      </c>
      <c r="E60" s="30"/>
    </row>
    <row r="61" spans="2:5" x14ac:dyDescent="0.2">
      <c r="C61" s="29">
        <f>$H$23</f>
        <v>1.3253407069850465</v>
      </c>
      <c r="D61">
        <f t="shared" ref="D61:D92" si="4">_xlfn.T.DIST(C61,$D$2,FALSE)</f>
        <v>0.15978486374565479</v>
      </c>
      <c r="E61" s="29"/>
    </row>
    <row r="62" spans="2:5" x14ac:dyDescent="0.2">
      <c r="C62" s="29">
        <f t="shared" ref="C62:C93" si="5">C61+($C$141-$H$23)/80</f>
        <v>1.3587739481477334</v>
      </c>
      <c r="D62">
        <f t="shared" si="4"/>
        <v>0.1532400615875063</v>
      </c>
    </row>
    <row r="63" spans="2:5" x14ac:dyDescent="0.2">
      <c r="C63" s="29">
        <f t="shared" si="5"/>
        <v>1.3922071893104204</v>
      </c>
      <c r="D63">
        <f t="shared" si="4"/>
        <v>0.14685838120439892</v>
      </c>
    </row>
    <row r="64" spans="2:5" x14ac:dyDescent="0.2">
      <c r="C64" s="29">
        <f t="shared" si="5"/>
        <v>1.4256404304731074</v>
      </c>
      <c r="D64">
        <f t="shared" si="4"/>
        <v>0.14064461249571508</v>
      </c>
    </row>
    <row r="65" spans="3:4" x14ac:dyDescent="0.2">
      <c r="C65" s="29">
        <f t="shared" si="5"/>
        <v>1.4590736716357944</v>
      </c>
      <c r="D65">
        <f t="shared" si="4"/>
        <v>0.13460264546748935</v>
      </c>
    </row>
    <row r="66" spans="3:4" x14ac:dyDescent="0.2">
      <c r="C66" s="29">
        <f t="shared" si="5"/>
        <v>1.4925069127984814</v>
      </c>
      <c r="D66">
        <f t="shared" si="4"/>
        <v>0.12873551538232658</v>
      </c>
    </row>
    <row r="67" spans="3:4" x14ac:dyDescent="0.2">
      <c r="C67" s="29">
        <f t="shared" si="5"/>
        <v>1.5259401539611683</v>
      </c>
      <c r="D67">
        <f t="shared" si="4"/>
        <v>0.12304545001590741</v>
      </c>
    </row>
    <row r="68" spans="3:4" x14ac:dyDescent="0.2">
      <c r="C68" s="29">
        <f t="shared" si="5"/>
        <v>1.5593733951238553</v>
      </c>
      <c r="D68">
        <f t="shared" si="4"/>
        <v>0.11753391843506808</v>
      </c>
    </row>
    <row r="69" spans="3:4" x14ac:dyDescent="0.2">
      <c r="C69" s="29">
        <f t="shared" si="5"/>
        <v>1.5928066362865423</v>
      </c>
      <c r="D69">
        <f t="shared" si="4"/>
        <v>0.1122016807524692</v>
      </c>
    </row>
    <row r="70" spans="3:4" x14ac:dyDescent="0.2">
      <c r="C70" s="29">
        <f t="shared" si="5"/>
        <v>1.6262398774492293</v>
      </c>
      <c r="D70">
        <f t="shared" si="4"/>
        <v>0.10704883835557012</v>
      </c>
    </row>
    <row r="71" spans="3:4" x14ac:dyDescent="0.2">
      <c r="C71" s="29">
        <f t="shared" si="5"/>
        <v>1.6596731186119162</v>
      </c>
      <c r="D71">
        <f t="shared" si="4"/>
        <v>0.10207488415206455</v>
      </c>
    </row>
    <row r="72" spans="3:4" x14ac:dyDescent="0.2">
      <c r="C72" s="29">
        <f t="shared" si="5"/>
        <v>1.6931063597746032</v>
      </c>
      <c r="D72">
        <f t="shared" si="4"/>
        <v>9.7278752419273459E-2</v>
      </c>
    </row>
    <row r="73" spans="3:4" x14ac:dyDescent="0.2">
      <c r="C73" s="29">
        <f t="shared" si="5"/>
        <v>1.7265396009372902</v>
      </c>
      <c r="D73">
        <f t="shared" si="4"/>
        <v>9.26588678904713E-2</v>
      </c>
    </row>
    <row r="74" spans="3:4" x14ac:dyDescent="0.2">
      <c r="C74" s="29">
        <f t="shared" si="5"/>
        <v>1.7599728420999772</v>
      </c>
      <c r="D74">
        <f t="shared" si="4"/>
        <v>8.8213193756075267E-2</v>
      </c>
    </row>
    <row r="75" spans="3:4" x14ac:dyDescent="0.2">
      <c r="C75" s="29">
        <f t="shared" si="5"/>
        <v>1.7934060832626642</v>
      </c>
      <c r="D75">
        <f t="shared" si="4"/>
        <v>8.3939278301479681E-2</v>
      </c>
    </row>
    <row r="76" spans="3:4" x14ac:dyDescent="0.2">
      <c r="C76" s="29">
        <f t="shared" si="5"/>
        <v>1.8268393244253511</v>
      </c>
      <c r="D76">
        <f t="shared" si="4"/>
        <v>7.9834299945580681E-2</v>
      </c>
    </row>
    <row r="77" spans="3:4" x14ac:dyDescent="0.2">
      <c r="C77" s="29">
        <f t="shared" si="5"/>
        <v>1.8602725655880381</v>
      </c>
      <c r="D77">
        <f t="shared" si="4"/>
        <v>7.5895110484317685E-2</v>
      </c>
    </row>
    <row r="78" spans="3:4" x14ac:dyDescent="0.2">
      <c r="C78" s="29">
        <f t="shared" si="5"/>
        <v>1.8937058067507251</v>
      </c>
      <c r="D78">
        <f t="shared" si="4"/>
        <v>7.2118276381531607E-2</v>
      </c>
    </row>
    <row r="79" spans="3:4" x14ac:dyDescent="0.2">
      <c r="C79" s="29">
        <f t="shared" si="5"/>
        <v>1.9271390479134121</v>
      </c>
      <c r="D79">
        <f t="shared" si="4"/>
        <v>6.8500117984882911E-2</v>
      </c>
    </row>
    <row r="80" spans="3:4" x14ac:dyDescent="0.2">
      <c r="C80" s="29">
        <f t="shared" si="5"/>
        <v>1.960572289076099</v>
      </c>
      <c r="D80">
        <f t="shared" si="4"/>
        <v>6.5036746577301185E-2</v>
      </c>
    </row>
    <row r="81" spans="3:4" x14ac:dyDescent="0.2">
      <c r="C81" s="29">
        <f t="shared" si="5"/>
        <v>1.994005530238786</v>
      </c>
      <c r="D81">
        <f t="shared" si="4"/>
        <v>6.1724099204364925E-2</v>
      </c>
    </row>
    <row r="82" spans="3:4" x14ac:dyDescent="0.2">
      <c r="C82" s="29">
        <f t="shared" si="5"/>
        <v>2.027438771401473</v>
      </c>
      <c r="D82">
        <f t="shared" si="4"/>
        <v>5.8557971245080775E-2</v>
      </c>
    </row>
    <row r="83" spans="3:4" x14ac:dyDescent="0.2">
      <c r="C83" s="29">
        <f t="shared" si="5"/>
        <v>2.0608720125641597</v>
      </c>
      <c r="D83">
        <f t="shared" si="4"/>
        <v>5.5534046717753298E-2</v>
      </c>
    </row>
    <row r="84" spans="3:4" x14ac:dyDescent="0.2">
      <c r="C84" s="29">
        <f t="shared" si="5"/>
        <v>2.0943052537268465</v>
      </c>
      <c r="D84">
        <f t="shared" si="4"/>
        <v>5.2647926334057113E-2</v>
      </c>
    </row>
    <row r="85" spans="3:4" x14ac:dyDescent="0.2">
      <c r="C85" s="29">
        <f t="shared" si="5"/>
        <v>2.1277384948895333</v>
      </c>
      <c r="D85">
        <f t="shared" si="4"/>
        <v>4.9895153333126739E-2</v>
      </c>
    </row>
    <row r="86" spans="3:4" x14ac:dyDescent="0.2">
      <c r="C86" s="29">
        <f t="shared" si="5"/>
        <v>2.16117173605222</v>
      </c>
      <c r="D86">
        <f t="shared" si="4"/>
        <v>4.7271237143572988E-2</v>
      </c>
    </row>
    <row r="87" spans="3:4" x14ac:dyDescent="0.2">
      <c r="C87" s="29">
        <f t="shared" si="5"/>
        <v>2.1946049772149068</v>
      </c>
      <c r="D87">
        <f t="shared" si="4"/>
        <v>4.4771674934963056E-2</v>
      </c>
    </row>
    <row r="88" spans="3:4" x14ac:dyDescent="0.2">
      <c r="C88" s="29">
        <f t="shared" si="5"/>
        <v>2.2280382183775935</v>
      </c>
      <c r="D88">
        <f t="shared" si="4"/>
        <v>4.2391971131604936E-2</v>
      </c>
    </row>
    <row r="89" spans="3:4" x14ac:dyDescent="0.2">
      <c r="C89" s="29">
        <f t="shared" si="5"/>
        <v>2.2614714595402803</v>
      </c>
      <c r="D89">
        <f t="shared" si="4"/>
        <v>4.0127654970632858E-2</v>
      </c>
    </row>
    <row r="90" spans="3:4" x14ac:dyDescent="0.2">
      <c r="C90" s="29">
        <f t="shared" si="5"/>
        <v>2.294904700702967</v>
      </c>
      <c r="D90">
        <f t="shared" si="4"/>
        <v>3.7974296193561276E-2</v>
      </c>
    </row>
    <row r="91" spans="3:4" x14ac:dyDescent="0.2">
      <c r="C91" s="29">
        <f t="shared" si="5"/>
        <v>2.3283379418656538</v>
      </c>
      <c r="D91">
        <f t="shared" si="4"/>
        <v>3.592751896584339E-2</v>
      </c>
    </row>
    <row r="92" spans="3:4" x14ac:dyDescent="0.2">
      <c r="C92" s="29">
        <f t="shared" si="5"/>
        <v>2.3617711830283405</v>
      </c>
      <c r="D92">
        <f t="shared" si="4"/>
        <v>3.3983014122711264E-2</v>
      </c>
    </row>
    <row r="93" spans="3:4" x14ac:dyDescent="0.2">
      <c r="C93" s="29">
        <f t="shared" si="5"/>
        <v>2.3952044241910273</v>
      </c>
      <c r="D93">
        <f t="shared" ref="D93:D124" si="6">_xlfn.T.DIST(C93,$D$2,FALSE)</f>
        <v>3.2136549841859645E-2</v>
      </c>
    </row>
    <row r="94" spans="3:4" x14ac:dyDescent="0.2">
      <c r="C94" s="29">
        <f t="shared" ref="C94:C125" si="7">C93+($C$141-$H$23)/80</f>
        <v>2.4286376653537141</v>
      </c>
      <c r="D94">
        <f t="shared" si="6"/>
        <v>3.038398084453936E-2</v>
      </c>
    </row>
    <row r="95" spans="3:4" x14ac:dyDescent="0.2">
      <c r="C95" s="29">
        <f t="shared" si="7"/>
        <v>2.4620709065164008</v>
      </c>
      <c r="D95">
        <f t="shared" si="6"/>
        <v>2.8721256226504868E-2</v>
      </c>
    </row>
    <row r="96" spans="3:4" x14ac:dyDescent="0.2">
      <c r="C96" s="29">
        <f t="shared" si="7"/>
        <v>2.4955041476790876</v>
      </c>
      <c r="D96">
        <f t="shared" si="6"/>
        <v>2.7144426019173103E-2</v>
      </c>
    </row>
    <row r="97" spans="3:4" x14ac:dyDescent="0.2">
      <c r="C97" s="29">
        <f t="shared" si="7"/>
        <v>2.5289373888417743</v>
      </c>
      <c r="D97">
        <f t="shared" si="6"/>
        <v>2.5649646579439016E-2</v>
      </c>
    </row>
    <row r="98" spans="3:4" x14ac:dyDescent="0.2">
      <c r="C98" s="29">
        <f t="shared" si="7"/>
        <v>2.5623706300044611</v>
      </c>
      <c r="D98">
        <f t="shared" si="6"/>
        <v>2.4233184903992018E-2</v>
      </c>
    </row>
    <row r="99" spans="3:4" x14ac:dyDescent="0.2">
      <c r="C99" s="29">
        <f t="shared" si="7"/>
        <v>2.5958038711671478</v>
      </c>
      <c r="D99">
        <f t="shared" si="6"/>
        <v>2.2891421960811426E-2</v>
      </c>
    </row>
    <row r="100" spans="3:4" x14ac:dyDescent="0.2">
      <c r="C100" s="29">
        <f t="shared" si="7"/>
        <v>2.6292371123298346</v>
      </c>
      <c r="D100">
        <f t="shared" si="6"/>
        <v>2.1620855126901106E-2</v>
      </c>
    </row>
    <row r="101" spans="3:4" x14ac:dyDescent="0.2">
      <c r="C101" s="29">
        <f t="shared" si="7"/>
        <v>2.6626703534925213</v>
      </c>
      <c r="D101">
        <f t="shared" si="6"/>
        <v>2.0418099817353888E-2</v>
      </c>
    </row>
    <row r="102" spans="3:4" x14ac:dyDescent="0.2">
      <c r="C102" s="29">
        <f t="shared" si="7"/>
        <v>2.6961035946552081</v>
      </c>
      <c r="D102">
        <f t="shared" si="6"/>
        <v>1.9279890386608919E-2</v>
      </c>
    </row>
    <row r="103" spans="3:4" x14ac:dyDescent="0.2">
      <c r="C103" s="29">
        <f t="shared" si="7"/>
        <v>2.7295368358178949</v>
      </c>
      <c r="D103">
        <f t="shared" si="6"/>
        <v>1.820308037836103E-2</v>
      </c>
    </row>
    <row r="104" spans="3:4" x14ac:dyDescent="0.2">
      <c r="C104" s="29">
        <f t="shared" si="7"/>
        <v>2.7629700769805816</v>
      </c>
      <c r="D104">
        <f t="shared" si="6"/>
        <v>1.7184642196068797E-2</v>
      </c>
    </row>
    <row r="105" spans="3:4" x14ac:dyDescent="0.2">
      <c r="C105" s="29">
        <f t="shared" si="7"/>
        <v>2.7964033181432684</v>
      </c>
      <c r="D105">
        <f t="shared" si="6"/>
        <v>1.6221666261453684E-2</v>
      </c>
    </row>
    <row r="106" spans="3:4" x14ac:dyDescent="0.2">
      <c r="C106" s="29">
        <f t="shared" si="7"/>
        <v>2.8298365593059551</v>
      </c>
      <c r="D106">
        <f t="shared" si="6"/>
        <v>1.5311359723837049E-2</v>
      </c>
    </row>
    <row r="107" spans="3:4" x14ac:dyDescent="0.2">
      <c r="C107" s="29">
        <f t="shared" si="7"/>
        <v>2.8632698004686419</v>
      </c>
      <c r="D107">
        <f t="shared" si="6"/>
        <v>1.4451044778670069E-2</v>
      </c>
    </row>
    <row r="108" spans="3:4" x14ac:dyDescent="0.2">
      <c r="C108" s="29">
        <f t="shared" si="7"/>
        <v>2.8967030416313286</v>
      </c>
      <c r="D108">
        <f t="shared" si="6"/>
        <v>1.363815664921403E-2</v>
      </c>
    </row>
    <row r="109" spans="3:4" x14ac:dyDescent="0.2">
      <c r="C109" s="29">
        <f t="shared" si="7"/>
        <v>2.9301362827940154</v>
      </c>
      <c r="D109">
        <f t="shared" si="6"/>
        <v>1.2870241281053589E-2</v>
      </c>
    </row>
    <row r="110" spans="3:4" x14ac:dyDescent="0.2">
      <c r="C110" s="29">
        <f t="shared" si="7"/>
        <v>2.9635695239567021</v>
      </c>
      <c r="D110">
        <f t="shared" si="6"/>
        <v>1.2144952794999322E-2</v>
      </c>
    </row>
    <row r="111" spans="3:4" x14ac:dyDescent="0.2">
      <c r="C111" s="29">
        <f t="shared" si="7"/>
        <v>2.9970027651193889</v>
      </c>
      <c r="D111">
        <f t="shared" si="6"/>
        <v>1.1460050739979154E-2</v>
      </c>
    </row>
    <row r="112" spans="3:4" x14ac:dyDescent="0.2">
      <c r="C112" s="29">
        <f t="shared" si="7"/>
        <v>3.0304360062820757</v>
      </c>
      <c r="D112">
        <f t="shared" si="6"/>
        <v>1.0813397183743077E-2</v>
      </c>
    </row>
    <row r="113" spans="3:4" x14ac:dyDescent="0.2">
      <c r="C113" s="29">
        <f t="shared" si="7"/>
        <v>3.0638692474447624</v>
      </c>
      <c r="D113">
        <f t="shared" si="6"/>
        <v>1.0202953675625067E-2</v>
      </c>
    </row>
    <row r="114" spans="3:4" x14ac:dyDescent="0.2">
      <c r="C114" s="29">
        <f t="shared" si="7"/>
        <v>3.0973024886074492</v>
      </c>
      <c r="D114">
        <f t="shared" si="6"/>
        <v>9.626778112225301E-3</v>
      </c>
    </row>
    <row r="115" spans="3:4" x14ac:dyDescent="0.2">
      <c r="C115" s="29">
        <f t="shared" si="7"/>
        <v>3.1307357297701359</v>
      </c>
      <c r="D115">
        <f t="shared" si="6"/>
        <v>9.0830215336984901E-3</v>
      </c>
    </row>
    <row r="116" spans="3:4" x14ac:dyDescent="0.2">
      <c r="C116" s="29">
        <f t="shared" si="7"/>
        <v>3.1641689709328227</v>
      </c>
      <c r="D116">
        <f t="shared" si="6"/>
        <v>8.5699248753618468E-3</v>
      </c>
    </row>
    <row r="117" spans="3:4" x14ac:dyDescent="0.2">
      <c r="C117" s="29">
        <f t="shared" si="7"/>
        <v>3.1976022120955094</v>
      </c>
      <c r="D117">
        <f t="shared" si="6"/>
        <v>8.0858156965661239E-3</v>
      </c>
    </row>
    <row r="118" spans="3:4" x14ac:dyDescent="0.2">
      <c r="C118" s="29">
        <f t="shared" si="7"/>
        <v>3.2310354532581962</v>
      </c>
      <c r="D118">
        <f t="shared" si="6"/>
        <v>7.6291049062030374E-3</v>
      </c>
    </row>
    <row r="119" spans="3:4" x14ac:dyDescent="0.2">
      <c r="C119" s="29">
        <f t="shared" si="7"/>
        <v>3.2644686944208829</v>
      </c>
      <c r="D119">
        <f t="shared" si="6"/>
        <v>7.1982835018459231E-3</v>
      </c>
    </row>
    <row r="120" spans="3:4" x14ac:dyDescent="0.2">
      <c r="C120" s="29">
        <f t="shared" si="7"/>
        <v>3.2979019355835697</v>
      </c>
      <c r="D120">
        <f t="shared" si="6"/>
        <v>6.7919193373326813E-3</v>
      </c>
    </row>
    <row r="121" spans="3:4" x14ac:dyDescent="0.2">
      <c r="C121" s="29">
        <f t="shared" si="7"/>
        <v>3.3313351767462565</v>
      </c>
      <c r="D121">
        <f t="shared" si="6"/>
        <v>6.4086539315918083E-3</v>
      </c>
    </row>
    <row r="122" spans="3:4" x14ac:dyDescent="0.2">
      <c r="C122" s="29">
        <f t="shared" si="7"/>
        <v>3.3647684179089432</v>
      </c>
      <c r="D122">
        <f t="shared" si="6"/>
        <v>6.0471993296778567E-3</v>
      </c>
    </row>
    <row r="123" spans="3:4" x14ac:dyDescent="0.2">
      <c r="C123" s="29">
        <f t="shared" si="7"/>
        <v>3.39820165907163</v>
      </c>
      <c r="D123">
        <f t="shared" si="6"/>
        <v>5.7063350253109546E-3</v>
      </c>
    </row>
    <row r="124" spans="3:4" x14ac:dyDescent="0.2">
      <c r="C124" s="29">
        <f t="shared" si="7"/>
        <v>3.4316349002343167</v>
      </c>
      <c r="D124">
        <f t="shared" si="6"/>
        <v>5.3849049526989686E-3</v>
      </c>
    </row>
    <row r="125" spans="3:4" x14ac:dyDescent="0.2">
      <c r="C125" s="29">
        <f t="shared" si="7"/>
        <v>3.4650681413970035</v>
      </c>
      <c r="D125">
        <f t="shared" ref="D125:D141" si="8">_xlfn.T.DIST(C125,$D$2,FALSE)</f>
        <v>5.0818145540504154E-3</v>
      </c>
    </row>
    <row r="126" spans="3:4" x14ac:dyDescent="0.2">
      <c r="C126" s="29">
        <f t="shared" ref="C126:C140" si="9">C125+($C$141-$H$23)/80</f>
        <v>3.4985013825596902</v>
      </c>
      <c r="D126">
        <f t="shared" si="8"/>
        <v>4.7960279279524462E-3</v>
      </c>
    </row>
    <row r="127" spans="3:4" x14ac:dyDescent="0.2">
      <c r="C127" s="29">
        <f t="shared" si="9"/>
        <v>3.531934623722377</v>
      </c>
      <c r="D127">
        <f t="shared" si="8"/>
        <v>4.5265650626819523E-3</v>
      </c>
    </row>
    <row r="128" spans="3:4" x14ac:dyDescent="0.2">
      <c r="C128" s="29">
        <f t="shared" si="9"/>
        <v>3.5653678648850637</v>
      </c>
      <c r="D128">
        <f t="shared" si="8"/>
        <v>4.2724991575301156E-3</v>
      </c>
    </row>
    <row r="129" spans="2:4" x14ac:dyDescent="0.2">
      <c r="C129" s="29">
        <f t="shared" si="9"/>
        <v>3.5988011060477505</v>
      </c>
      <c r="D129">
        <f t="shared" si="8"/>
        <v>4.0329540343426729E-3</v>
      </c>
    </row>
    <row r="130" spans="2:4" x14ac:dyDescent="0.2">
      <c r="C130" s="29">
        <f t="shared" si="9"/>
        <v>3.6322343472104373</v>
      </c>
      <c r="D130">
        <f t="shared" si="8"/>
        <v>3.8071016407016166E-3</v>
      </c>
    </row>
    <row r="131" spans="2:4" x14ac:dyDescent="0.2">
      <c r="C131" s="29">
        <f t="shared" si="9"/>
        <v>3.665667588373124</v>
      </c>
      <c r="D131">
        <f t="shared" si="8"/>
        <v>3.5941596454905755E-3</v>
      </c>
    </row>
    <row r="132" spans="2:4" x14ac:dyDescent="0.2">
      <c r="C132" s="29">
        <f t="shared" si="9"/>
        <v>3.6991008295358108</v>
      </c>
      <c r="D132">
        <f t="shared" si="8"/>
        <v>3.3933891269878969E-3</v>
      </c>
    </row>
    <row r="133" spans="2:4" x14ac:dyDescent="0.2">
      <c r="C133" s="29">
        <f t="shared" si="9"/>
        <v>3.7325340706984975</v>
      </c>
      <c r="D133">
        <f t="shared" si="8"/>
        <v>3.2040923531115257E-3</v>
      </c>
    </row>
    <row r="134" spans="2:4" x14ac:dyDescent="0.2">
      <c r="C134" s="29">
        <f t="shared" si="9"/>
        <v>3.7659673118611843</v>
      </c>
      <c r="D134">
        <f t="shared" si="8"/>
        <v>3.0256106529906778E-3</v>
      </c>
    </row>
    <row r="135" spans="2:4" x14ac:dyDescent="0.2">
      <c r="C135" s="29">
        <f t="shared" si="9"/>
        <v>3.799400553023871</v>
      </c>
      <c r="D135">
        <f t="shared" si="8"/>
        <v>2.8573223786546695E-3</v>
      </c>
    </row>
    <row r="136" spans="2:4" x14ac:dyDescent="0.2">
      <c r="C136" s="29">
        <f t="shared" si="9"/>
        <v>3.8328337941865578</v>
      </c>
      <c r="D136">
        <f t="shared" si="8"/>
        <v>2.6986409553030866E-3</v>
      </c>
    </row>
    <row r="137" spans="2:4" x14ac:dyDescent="0.2">
      <c r="C137" s="29">
        <f t="shared" si="9"/>
        <v>3.8662670353492445</v>
      </c>
      <c r="D137">
        <f t="shared" si="8"/>
        <v>2.5490130183475541E-3</v>
      </c>
    </row>
    <row r="138" spans="2:4" x14ac:dyDescent="0.2">
      <c r="C138" s="29">
        <f t="shared" si="9"/>
        <v>3.8997002765119313</v>
      </c>
      <c r="D138">
        <f t="shared" si="8"/>
        <v>2.4079166351890615E-3</v>
      </c>
    </row>
    <row r="139" spans="2:4" x14ac:dyDescent="0.2">
      <c r="C139" s="29">
        <f t="shared" si="9"/>
        <v>3.9331335176746181</v>
      </c>
      <c r="D139">
        <f t="shared" si="8"/>
        <v>2.2748596095102922E-3</v>
      </c>
    </row>
    <row r="140" spans="2:4" x14ac:dyDescent="0.2">
      <c r="C140" s="29">
        <f t="shared" si="9"/>
        <v>3.9665667588373048</v>
      </c>
      <c r="D140">
        <f t="shared" si="8"/>
        <v>2.1493778657160176E-3</v>
      </c>
    </row>
    <row r="141" spans="2:4" x14ac:dyDescent="0.2">
      <c r="B141" s="28">
        <v>4</v>
      </c>
      <c r="C141" s="29">
        <f>B141*$D$4+$D$3</f>
        <v>4</v>
      </c>
      <c r="D141">
        <f t="shared" si="8"/>
        <v>2.0310339110412167E-3</v>
      </c>
    </row>
  </sheetData>
  <printOptions horizontalCentered="1"/>
  <pageMargins left="0.25" right="0.25" top="0.5" bottom="0.5" header="0.5" footer="0.5"/>
  <pageSetup scale="83" fitToHeight="0"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4580" r:id="rId4" name="Scroll Bar 4">
              <controlPr defaultSize="0" autoPict="0">
                <anchor moveWithCells="1">
                  <from>
                    <xdr:col>6</xdr:col>
                    <xdr:colOff>57150</xdr:colOff>
                    <xdr:row>33</xdr:row>
                    <xdr:rowOff>76200</xdr:rowOff>
                  </from>
                  <to>
                    <xdr:col>9</xdr:col>
                    <xdr:colOff>609600</xdr:colOff>
                    <xdr:row>34</xdr:row>
                    <xdr:rowOff>114300</xdr:rowOff>
                  </to>
                </anchor>
              </controlPr>
            </control>
          </mc:Choice>
        </mc:AlternateContent>
        <mc:AlternateContent xmlns:mc="http://schemas.openxmlformats.org/markup-compatibility/2006">
          <mc:Choice Requires="x14">
            <control shapeId="24582" r:id="rId5" name="Scroll Bar 6">
              <controlPr defaultSize="0" autoPict="0">
                <anchor moveWithCells="1">
                  <from>
                    <xdr:col>6</xdr:col>
                    <xdr:colOff>57150</xdr:colOff>
                    <xdr:row>28</xdr:row>
                    <xdr:rowOff>114300</xdr:rowOff>
                  </from>
                  <to>
                    <xdr:col>9</xdr:col>
                    <xdr:colOff>609600</xdr:colOff>
                    <xdr:row>29</xdr:row>
                    <xdr:rowOff>152400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2:L141"/>
  <sheetViews>
    <sheetView showGridLines="0" workbookViewId="0">
      <selection activeCell="G3" sqref="G3"/>
    </sheetView>
  </sheetViews>
  <sheetFormatPr defaultRowHeight="12.75" x14ac:dyDescent="0.2"/>
  <cols>
    <col min="8" max="8" width="8.375" customWidth="1"/>
  </cols>
  <sheetData>
    <row r="2" spans="2:11" x14ac:dyDescent="0.2">
      <c r="C2" s="1" t="s">
        <v>18</v>
      </c>
      <c r="D2">
        <v>10</v>
      </c>
    </row>
    <row r="3" spans="2:11" x14ac:dyDescent="0.2">
      <c r="C3" s="1" t="s">
        <v>0</v>
      </c>
      <c r="D3" s="44">
        <v>0</v>
      </c>
      <c r="G3" s="7" t="s">
        <v>33</v>
      </c>
      <c r="H3" s="6"/>
      <c r="I3" s="6"/>
      <c r="J3" s="6"/>
      <c r="K3" s="6"/>
    </row>
    <row r="4" spans="2:11" x14ac:dyDescent="0.2">
      <c r="C4" s="1" t="s">
        <v>1</v>
      </c>
      <c r="D4" s="44">
        <v>1</v>
      </c>
      <c r="G4" s="47" t="s">
        <v>32</v>
      </c>
    </row>
    <row r="5" spans="2:11" x14ac:dyDescent="0.2">
      <c r="G5">
        <f ca="1">_xlfn.T.INV(RAND(),$I$21)</f>
        <v>0.29887420915839258</v>
      </c>
    </row>
    <row r="6" spans="2:11" x14ac:dyDescent="0.2">
      <c r="B6" s="8" t="s">
        <v>4</v>
      </c>
    </row>
    <row r="7" spans="2:11" ht="14.25" x14ac:dyDescent="0.25">
      <c r="B7" s="26" t="s">
        <v>19</v>
      </c>
      <c r="C7" s="44">
        <v>-4</v>
      </c>
    </row>
    <row r="8" spans="2:11" ht="14.25" x14ac:dyDescent="0.25">
      <c r="B8" s="26" t="s">
        <v>20</v>
      </c>
      <c r="C8" s="44">
        <v>4</v>
      </c>
    </row>
    <row r="11" spans="2:11" x14ac:dyDescent="0.2">
      <c r="G11" s="12"/>
      <c r="H11" s="5"/>
    </row>
    <row r="12" spans="2:11" x14ac:dyDescent="0.2">
      <c r="G12" s="10"/>
      <c r="H12" s="5"/>
    </row>
    <row r="13" spans="2:11" x14ac:dyDescent="0.2">
      <c r="G13" s="9"/>
      <c r="H13" s="5"/>
    </row>
    <row r="15" spans="2:11" x14ac:dyDescent="0.2">
      <c r="B15" s="2" t="s">
        <v>25</v>
      </c>
      <c r="C15" s="2" t="s">
        <v>2</v>
      </c>
      <c r="D15" s="2" t="s">
        <v>3</v>
      </c>
      <c r="E15" s="2" t="s">
        <v>5</v>
      </c>
      <c r="G15" t="str">
        <f>"Given df = "&amp;$D$2&amp;" and P(t &lt; a) = "&amp;I$24&amp;"%, a = "&amp;$J$23</f>
        <v>Given df = 10 and P(t &lt; a) = 12%, a = -1.211</v>
      </c>
    </row>
    <row r="16" spans="2:11" x14ac:dyDescent="0.2">
      <c r="B16" s="3">
        <f>C7</f>
        <v>-4</v>
      </c>
      <c r="C16" s="3">
        <f t="shared" ref="C16:C56" si="0">B16*$D$4+$D$3</f>
        <v>-4</v>
      </c>
      <c r="D16">
        <f>_xlfn.T.DIST(C16,$I$21,FALSE)</f>
        <v>8.2247430013313949E-4</v>
      </c>
      <c r="E16">
        <f>_xlfn.T.DIST(C16,$I$21,TRUE)</f>
        <v>3.5176164656415917E-4</v>
      </c>
      <c r="G16" t="str">
        <f>"P(t &lt; a) = P(t &lt; "&amp;J$23&amp;") = "&amp;I$24&amp;"%"</f>
        <v>P(t &lt; a) = P(t &lt; -1.211) = 12%</v>
      </c>
    </row>
    <row r="17" spans="2:12" x14ac:dyDescent="0.2">
      <c r="B17" s="3">
        <f t="shared" ref="B17:B56" si="1">($C$8-$C$7)/40+B16</f>
        <v>-3.8</v>
      </c>
      <c r="C17" s="3">
        <f t="shared" si="0"/>
        <v>-3.8</v>
      </c>
      <c r="D17">
        <f t="shared" ref="D17:D56" si="2">_xlfn.T.DIST(C17,$I$21,FALSE)</f>
        <v>1.3095907391567757E-3</v>
      </c>
      <c r="E17">
        <f t="shared" ref="E17:E56" si="3">_xlfn.T.DIST(C17,$I$21,TRUE)</f>
        <v>5.612620076620421E-4</v>
      </c>
      <c r="G17" s="28" t="str">
        <f>"With "&amp;$I$24&amp;"% on the left-hand side, the region is (-infinite, "&amp;$J$23&amp;")"</f>
        <v>With 12% on the left-hand side, the region is (-infinite, -1.211)</v>
      </c>
    </row>
    <row r="18" spans="2:12" x14ac:dyDescent="0.2">
      <c r="B18" s="3">
        <f t="shared" si="1"/>
        <v>-3.5999999999999996</v>
      </c>
      <c r="C18" s="3">
        <f t="shared" si="0"/>
        <v>-3.5999999999999996</v>
      </c>
      <c r="D18">
        <f t="shared" si="2"/>
        <v>2.076983099711507E-3</v>
      </c>
      <c r="E18">
        <f t="shared" si="3"/>
        <v>8.9417099703509621E-4</v>
      </c>
    </row>
    <row r="19" spans="2:12" x14ac:dyDescent="0.2">
      <c r="B19" s="3">
        <f t="shared" si="1"/>
        <v>-3.3999999999999995</v>
      </c>
      <c r="C19" s="3">
        <f t="shared" si="0"/>
        <v>-3.3999999999999995</v>
      </c>
      <c r="D19">
        <f t="shared" si="2"/>
        <v>3.2761226464425469E-3</v>
      </c>
      <c r="E19">
        <f t="shared" si="3"/>
        <v>1.4206789668222261E-3</v>
      </c>
      <c r="G19" s="7" t="s">
        <v>16</v>
      </c>
      <c r="H19" s="6"/>
      <c r="I19" s="6"/>
      <c r="J19" s="6"/>
      <c r="K19" s="6"/>
      <c r="L19" s="6"/>
    </row>
    <row r="20" spans="2:12" x14ac:dyDescent="0.2">
      <c r="B20" s="3">
        <f t="shared" si="1"/>
        <v>-3.1999999999999993</v>
      </c>
      <c r="C20" s="3">
        <f t="shared" si="0"/>
        <v>-3.1999999999999993</v>
      </c>
      <c r="D20">
        <f t="shared" si="2"/>
        <v>5.1308560784476256E-3</v>
      </c>
      <c r="E20">
        <f t="shared" si="3"/>
        <v>2.2481077773590704E-3</v>
      </c>
    </row>
    <row r="21" spans="2:12" x14ac:dyDescent="0.2">
      <c r="B21" s="3">
        <f t="shared" si="1"/>
        <v>-2.9999999999999991</v>
      </c>
      <c r="C21" s="3">
        <f t="shared" si="0"/>
        <v>-2.9999999999999991</v>
      </c>
      <c r="D21">
        <f t="shared" si="2"/>
        <v>7.9637866461806737E-3</v>
      </c>
      <c r="E21">
        <f t="shared" si="3"/>
        <v>3.5379493956055595E-3</v>
      </c>
      <c r="G21" s="51" t="s">
        <v>30</v>
      </c>
      <c r="I21" s="27">
        <v>20</v>
      </c>
    </row>
    <row r="22" spans="2:12" x14ac:dyDescent="0.2">
      <c r="B22" s="3">
        <f t="shared" si="1"/>
        <v>-2.7999999999999989</v>
      </c>
      <c r="C22" s="3">
        <f t="shared" si="0"/>
        <v>-2.7999999999999989</v>
      </c>
      <c r="D22">
        <f t="shared" si="2"/>
        <v>1.2225641868022583E-2</v>
      </c>
      <c r="E22">
        <f t="shared" si="3"/>
        <v>5.5285362694146977E-3</v>
      </c>
      <c r="G22" s="25" t="s">
        <v>25</v>
      </c>
      <c r="H22" s="28">
        <f>IF($I$24=0,-4,_xlfn.T.INV($H$24,$I$21))</f>
        <v>-1.2110309409127549</v>
      </c>
      <c r="I22" s="49"/>
      <c r="J22" s="22"/>
    </row>
    <row r="23" spans="2:12" ht="15" x14ac:dyDescent="0.25">
      <c r="B23" s="3">
        <f t="shared" si="1"/>
        <v>-2.5999999999999988</v>
      </c>
      <c r="C23" s="3">
        <f t="shared" si="0"/>
        <v>-2.5999999999999988</v>
      </c>
      <c r="D23">
        <f t="shared" si="2"/>
        <v>1.8522280164803184E-2</v>
      </c>
      <c r="E23">
        <f t="shared" si="3"/>
        <v>8.5634741825886661E-3</v>
      </c>
      <c r="G23" s="13" t="s">
        <v>2</v>
      </c>
      <c r="H23" s="14">
        <f>H22*$D$4+$D$3</f>
        <v>-1.2110309409127549</v>
      </c>
      <c r="J23" s="45">
        <f>TRUNC($H$23,3)</f>
        <v>-1.2110000000000001</v>
      </c>
    </row>
    <row r="24" spans="2:12" x14ac:dyDescent="0.2">
      <c r="B24" s="3">
        <f t="shared" si="1"/>
        <v>-2.3999999999999986</v>
      </c>
      <c r="C24" s="3">
        <f t="shared" si="0"/>
        <v>-2.3999999999999986</v>
      </c>
      <c r="D24">
        <f t="shared" si="2"/>
        <v>2.7629121628762472E-2</v>
      </c>
      <c r="E24">
        <f t="shared" si="3"/>
        <v>1.3124436988667016E-2</v>
      </c>
      <c r="G24" s="11" t="s">
        <v>26</v>
      </c>
      <c r="H24" s="21">
        <f>$I$24/100</f>
        <v>0.12</v>
      </c>
      <c r="I24" s="53">
        <v>12</v>
      </c>
      <c r="J24" s="22" t="s">
        <v>14</v>
      </c>
    </row>
    <row r="25" spans="2:12" x14ac:dyDescent="0.2">
      <c r="B25" s="3">
        <f t="shared" si="1"/>
        <v>-2.1999999999999984</v>
      </c>
      <c r="C25" s="3">
        <f t="shared" si="0"/>
        <v>-2.1999999999999984</v>
      </c>
      <c r="D25">
        <f t="shared" si="2"/>
        <v>4.0476866433134355E-2</v>
      </c>
      <c r="E25">
        <f t="shared" si="3"/>
        <v>1.9864294790233748E-2</v>
      </c>
    </row>
    <row r="26" spans="2:12" x14ac:dyDescent="0.2">
      <c r="B26" s="3">
        <f t="shared" si="1"/>
        <v>-1.9999999999999984</v>
      </c>
      <c r="C26" s="3">
        <f t="shared" si="0"/>
        <v>-1.9999999999999984</v>
      </c>
      <c r="D26">
        <f t="shared" si="2"/>
        <v>5.8087215247357118E-2</v>
      </c>
      <c r="E26">
        <f t="shared" si="3"/>
        <v>2.9632767723285356E-2</v>
      </c>
      <c r="G26" s="22" t="s">
        <v>31</v>
      </c>
    </row>
    <row r="27" spans="2:12" x14ac:dyDescent="0.2">
      <c r="B27" s="3">
        <f t="shared" si="1"/>
        <v>-1.7999999999999985</v>
      </c>
      <c r="C27" s="3">
        <f t="shared" si="0"/>
        <v>-1.7999999999999985</v>
      </c>
      <c r="D27">
        <f t="shared" si="2"/>
        <v>8.1436536616818475E-2</v>
      </c>
      <c r="E27">
        <f t="shared" si="3"/>
        <v>4.348235088865026E-2</v>
      </c>
    </row>
    <row r="28" spans="2:12" x14ac:dyDescent="0.2">
      <c r="B28" s="3">
        <f t="shared" si="1"/>
        <v>-1.5999999999999985</v>
      </c>
      <c r="C28" s="3">
        <f t="shared" si="0"/>
        <v>-1.5999999999999985</v>
      </c>
      <c r="D28">
        <f t="shared" si="2"/>
        <v>0.11123413802230539</v>
      </c>
      <c r="E28">
        <f t="shared" si="3"/>
        <v>6.2638512903135685E-2</v>
      </c>
    </row>
    <row r="29" spans="2:12" x14ac:dyDescent="0.2">
      <c r="B29" s="3">
        <f t="shared" si="1"/>
        <v>-1.3999999999999986</v>
      </c>
      <c r="C29" s="3">
        <f t="shared" si="0"/>
        <v>-1.3999999999999986</v>
      </c>
      <c r="D29">
        <f t="shared" si="2"/>
        <v>0.14762471385403836</v>
      </c>
      <c r="E29">
        <f t="shared" si="3"/>
        <v>8.8417532360127699E-2</v>
      </c>
    </row>
    <row r="30" spans="2:12" x14ac:dyDescent="0.2">
      <c r="B30" s="3">
        <f t="shared" si="1"/>
        <v>-1.1999999999999986</v>
      </c>
      <c r="C30" s="3">
        <f t="shared" si="0"/>
        <v>-1.1999999999999986</v>
      </c>
      <c r="D30">
        <f t="shared" si="2"/>
        <v>0.18986214967139084</v>
      </c>
      <c r="E30">
        <f t="shared" si="3"/>
        <v>0.12208080384204653</v>
      </c>
      <c r="G30" s="22" t="s">
        <v>13</v>
      </c>
    </row>
    <row r="31" spans="2:12" x14ac:dyDescent="0.2">
      <c r="B31" s="3">
        <f t="shared" si="1"/>
        <v>-0.99999999999999867</v>
      </c>
      <c r="C31" s="3">
        <f t="shared" si="0"/>
        <v>-0.99999999999999867</v>
      </c>
      <c r="D31">
        <f t="shared" si="2"/>
        <v>0.23604564912670131</v>
      </c>
      <c r="E31">
        <f t="shared" si="3"/>
        <v>0.16462828858585488</v>
      </c>
      <c r="G31" s="4"/>
    </row>
    <row r="32" spans="2:12" x14ac:dyDescent="0.2">
      <c r="B32" s="3">
        <f t="shared" si="1"/>
        <v>-0.79999999999999871</v>
      </c>
      <c r="C32" s="3">
        <f t="shared" si="0"/>
        <v>-0.79999999999999871</v>
      </c>
      <c r="D32">
        <f t="shared" si="2"/>
        <v>0.28303935016011483</v>
      </c>
      <c r="E32">
        <f t="shared" si="3"/>
        <v>0.21655543912882413</v>
      </c>
      <c r="G32" s="4"/>
    </row>
    <row r="33" spans="2:7" x14ac:dyDescent="0.2">
      <c r="B33" s="3">
        <f t="shared" si="1"/>
        <v>-0.59999999999999876</v>
      </c>
      <c r="C33" s="3">
        <f t="shared" si="0"/>
        <v>-0.59999999999999876</v>
      </c>
      <c r="D33">
        <f t="shared" si="2"/>
        <v>0.32668708895620496</v>
      </c>
      <c r="E33">
        <f t="shared" si="3"/>
        <v>0.27762207642074965</v>
      </c>
      <c r="G33" s="4"/>
    </row>
    <row r="34" spans="2:7" x14ac:dyDescent="0.2">
      <c r="B34" s="3">
        <f t="shared" si="1"/>
        <v>-0.39999999999999875</v>
      </c>
      <c r="C34" s="3">
        <f t="shared" si="0"/>
        <v>-0.39999999999999875</v>
      </c>
      <c r="D34">
        <f t="shared" si="2"/>
        <v>0.36236650966936168</v>
      </c>
      <c r="E34">
        <f t="shared" si="3"/>
        <v>0.34669828812090275</v>
      </c>
      <c r="G34" s="4"/>
    </row>
    <row r="35" spans="2:7" x14ac:dyDescent="0.2">
      <c r="B35" s="3">
        <f t="shared" si="1"/>
        <v>-0.19999999999999873</v>
      </c>
      <c r="C35" s="3">
        <f t="shared" si="0"/>
        <v>-0.19999999999999873</v>
      </c>
      <c r="D35">
        <f t="shared" si="2"/>
        <v>0.3858091860741194</v>
      </c>
      <c r="E35">
        <f t="shared" si="3"/>
        <v>0.42175008348394233</v>
      </c>
      <c r="G35" s="4"/>
    </row>
    <row r="36" spans="2:7" x14ac:dyDescent="0.2">
      <c r="B36" s="3">
        <f t="shared" si="1"/>
        <v>1.27675647831893E-15</v>
      </c>
      <c r="C36" s="3">
        <f t="shared" si="0"/>
        <v>1.27675647831893E-15</v>
      </c>
      <c r="D36">
        <f t="shared" si="2"/>
        <v>0.39398858571143264</v>
      </c>
      <c r="E36">
        <f t="shared" si="3"/>
        <v>0.5</v>
      </c>
      <c r="G36" s="4"/>
    </row>
    <row r="37" spans="2:7" x14ac:dyDescent="0.2">
      <c r="B37" s="3">
        <f t="shared" si="1"/>
        <v>0.20000000000000129</v>
      </c>
      <c r="C37" s="3">
        <f t="shared" si="0"/>
        <v>0.20000000000000129</v>
      </c>
      <c r="D37">
        <f t="shared" si="2"/>
        <v>0.38580918607411918</v>
      </c>
      <c r="E37">
        <f t="shared" si="3"/>
        <v>0.57824991651605862</v>
      </c>
    </row>
    <row r="38" spans="2:7" x14ac:dyDescent="0.2">
      <c r="B38" s="3">
        <f t="shared" si="1"/>
        <v>0.4000000000000013</v>
      </c>
      <c r="C38" s="3">
        <f t="shared" si="0"/>
        <v>0.4000000000000013</v>
      </c>
      <c r="D38">
        <f t="shared" si="2"/>
        <v>0.36236650966936124</v>
      </c>
      <c r="E38">
        <f t="shared" si="3"/>
        <v>0.65330171187909813</v>
      </c>
    </row>
    <row r="39" spans="2:7" x14ac:dyDescent="0.2">
      <c r="B39" s="3">
        <f t="shared" si="1"/>
        <v>0.60000000000000131</v>
      </c>
      <c r="C39" s="3">
        <f t="shared" si="0"/>
        <v>0.60000000000000131</v>
      </c>
      <c r="D39">
        <f t="shared" si="2"/>
        <v>0.32668708895620452</v>
      </c>
      <c r="E39">
        <f t="shared" si="3"/>
        <v>0.72237792357925124</v>
      </c>
    </row>
    <row r="40" spans="2:7" x14ac:dyDescent="0.2">
      <c r="B40" s="3">
        <f t="shared" si="1"/>
        <v>0.80000000000000138</v>
      </c>
      <c r="C40" s="3">
        <f t="shared" si="0"/>
        <v>0.80000000000000138</v>
      </c>
      <c r="D40">
        <f t="shared" si="2"/>
        <v>0.28303935016011422</v>
      </c>
      <c r="E40">
        <f t="shared" si="3"/>
        <v>0.78344456087117664</v>
      </c>
    </row>
    <row r="41" spans="2:7" x14ac:dyDescent="0.2">
      <c r="B41" s="3">
        <f t="shared" si="1"/>
        <v>1.0000000000000013</v>
      </c>
      <c r="C41" s="3">
        <f t="shared" si="0"/>
        <v>1.0000000000000013</v>
      </c>
      <c r="D41">
        <f t="shared" si="2"/>
        <v>0.23604564912670065</v>
      </c>
      <c r="E41">
        <f t="shared" si="3"/>
        <v>0.8353717114141459</v>
      </c>
    </row>
    <row r="42" spans="2:7" x14ac:dyDescent="0.2">
      <c r="B42" s="3">
        <f t="shared" si="1"/>
        <v>1.2000000000000013</v>
      </c>
      <c r="C42" s="3">
        <f t="shared" si="0"/>
        <v>1.2000000000000013</v>
      </c>
      <c r="D42">
        <f t="shared" si="2"/>
        <v>0.18986214967139028</v>
      </c>
      <c r="E42">
        <f t="shared" si="3"/>
        <v>0.87791919615795422</v>
      </c>
    </row>
    <row r="43" spans="2:7" x14ac:dyDescent="0.2">
      <c r="B43" s="3">
        <f t="shared" si="1"/>
        <v>1.4000000000000012</v>
      </c>
      <c r="C43" s="3">
        <f t="shared" si="0"/>
        <v>1.4000000000000012</v>
      </c>
      <c r="D43">
        <f t="shared" si="2"/>
        <v>0.14762471385403783</v>
      </c>
      <c r="E43">
        <f t="shared" si="3"/>
        <v>0.9115824676398725</v>
      </c>
    </row>
    <row r="44" spans="2:7" x14ac:dyDescent="0.2">
      <c r="B44" s="3">
        <f t="shared" si="1"/>
        <v>1.6000000000000012</v>
      </c>
      <c r="C44" s="3">
        <f t="shared" si="0"/>
        <v>1.6000000000000012</v>
      </c>
      <c r="D44">
        <f t="shared" si="2"/>
        <v>0.1112341380223049</v>
      </c>
      <c r="E44">
        <f t="shared" si="3"/>
        <v>0.9373614870968644</v>
      </c>
    </row>
    <row r="45" spans="2:7" x14ac:dyDescent="0.2">
      <c r="B45" s="3">
        <f t="shared" si="1"/>
        <v>1.8000000000000012</v>
      </c>
      <c r="C45" s="3">
        <f t="shared" si="0"/>
        <v>1.8000000000000012</v>
      </c>
      <c r="D45">
        <f t="shared" si="2"/>
        <v>8.1436536616818114E-2</v>
      </c>
      <c r="E45">
        <f t="shared" si="3"/>
        <v>0.95651764911135007</v>
      </c>
    </row>
    <row r="46" spans="2:7" x14ac:dyDescent="0.2">
      <c r="B46" s="3">
        <f t="shared" si="1"/>
        <v>2.0000000000000013</v>
      </c>
      <c r="C46" s="3">
        <f t="shared" si="0"/>
        <v>2.0000000000000013</v>
      </c>
      <c r="D46">
        <f t="shared" si="2"/>
        <v>5.8087215247356841E-2</v>
      </c>
      <c r="E46">
        <f t="shared" si="3"/>
        <v>0.97036723227671495</v>
      </c>
    </row>
    <row r="47" spans="2:7" x14ac:dyDescent="0.2">
      <c r="B47" s="3">
        <f t="shared" si="1"/>
        <v>2.2000000000000015</v>
      </c>
      <c r="C47" s="3">
        <f t="shared" si="0"/>
        <v>2.2000000000000015</v>
      </c>
      <c r="D47">
        <f t="shared" si="2"/>
        <v>4.0476866433134119E-2</v>
      </c>
      <c r="E47">
        <f t="shared" si="3"/>
        <v>0.98013570520976634</v>
      </c>
    </row>
    <row r="48" spans="2:7" x14ac:dyDescent="0.2">
      <c r="B48" s="3">
        <f t="shared" si="1"/>
        <v>2.4000000000000017</v>
      </c>
      <c r="C48" s="3">
        <f t="shared" si="0"/>
        <v>2.4000000000000017</v>
      </c>
      <c r="D48">
        <f t="shared" si="2"/>
        <v>2.7629121628762309E-2</v>
      </c>
      <c r="E48">
        <f t="shared" si="3"/>
        <v>0.98687556301133306</v>
      </c>
    </row>
    <row r="49" spans="2:5" x14ac:dyDescent="0.2">
      <c r="B49" s="3">
        <f t="shared" si="1"/>
        <v>2.6000000000000019</v>
      </c>
      <c r="C49" s="3">
        <f t="shared" si="0"/>
        <v>2.6000000000000019</v>
      </c>
      <c r="D49">
        <f t="shared" si="2"/>
        <v>1.8522280164803059E-2</v>
      </c>
      <c r="E49">
        <f t="shared" si="3"/>
        <v>0.99143652581741137</v>
      </c>
    </row>
    <row r="50" spans="2:5" x14ac:dyDescent="0.2">
      <c r="B50" s="3">
        <f t="shared" si="1"/>
        <v>2.800000000000002</v>
      </c>
      <c r="C50" s="3">
        <f t="shared" si="0"/>
        <v>2.800000000000002</v>
      </c>
      <c r="D50">
        <f t="shared" si="2"/>
        <v>1.2225641868022502E-2</v>
      </c>
      <c r="E50">
        <f t="shared" si="3"/>
        <v>0.99447146373058537</v>
      </c>
    </row>
    <row r="51" spans="2:5" x14ac:dyDescent="0.2">
      <c r="B51" s="3">
        <f t="shared" si="1"/>
        <v>3.0000000000000022</v>
      </c>
      <c r="C51" s="3">
        <f t="shared" si="0"/>
        <v>3.0000000000000022</v>
      </c>
      <c r="D51">
        <f t="shared" si="2"/>
        <v>7.9637866461806216E-3</v>
      </c>
      <c r="E51">
        <f t="shared" si="3"/>
        <v>0.99646205060439441</v>
      </c>
    </row>
    <row r="52" spans="2:5" x14ac:dyDescent="0.2">
      <c r="B52" s="3">
        <f t="shared" si="1"/>
        <v>3.2000000000000024</v>
      </c>
      <c r="C52" s="3">
        <f t="shared" si="0"/>
        <v>3.2000000000000024</v>
      </c>
      <c r="D52">
        <f t="shared" si="2"/>
        <v>5.1308560784475866E-3</v>
      </c>
      <c r="E52">
        <f t="shared" si="3"/>
        <v>0.99775189222264093</v>
      </c>
    </row>
    <row r="53" spans="2:5" x14ac:dyDescent="0.2">
      <c r="B53" s="3">
        <f t="shared" si="1"/>
        <v>3.4000000000000026</v>
      </c>
      <c r="C53" s="3">
        <f t="shared" si="0"/>
        <v>3.4000000000000026</v>
      </c>
      <c r="D53">
        <f t="shared" si="2"/>
        <v>3.2761226464425286E-3</v>
      </c>
      <c r="E53">
        <f t="shared" si="3"/>
        <v>0.99857932103317781</v>
      </c>
    </row>
    <row r="54" spans="2:5" x14ac:dyDescent="0.2">
      <c r="B54" s="3">
        <f t="shared" si="1"/>
        <v>3.6000000000000028</v>
      </c>
      <c r="C54" s="3">
        <f t="shared" si="0"/>
        <v>3.6000000000000028</v>
      </c>
      <c r="D54">
        <f t="shared" si="2"/>
        <v>2.076983099711497E-3</v>
      </c>
      <c r="E54">
        <f t="shared" si="3"/>
        <v>0.99910582900296496</v>
      </c>
    </row>
    <row r="55" spans="2:5" x14ac:dyDescent="0.2">
      <c r="B55" s="3">
        <f t="shared" si="1"/>
        <v>3.8000000000000029</v>
      </c>
      <c r="C55" s="3">
        <f t="shared" si="0"/>
        <v>3.8000000000000029</v>
      </c>
      <c r="D55">
        <f t="shared" si="2"/>
        <v>1.3095907391567694E-3</v>
      </c>
      <c r="E55">
        <f t="shared" si="3"/>
        <v>0.99943873799233796</v>
      </c>
    </row>
    <row r="56" spans="2:5" x14ac:dyDescent="0.2">
      <c r="B56" s="3">
        <f t="shared" si="1"/>
        <v>4.0000000000000027</v>
      </c>
      <c r="C56" s="3">
        <f t="shared" si="0"/>
        <v>4.0000000000000027</v>
      </c>
      <c r="D56">
        <f t="shared" si="2"/>
        <v>8.2247430013313407E-4</v>
      </c>
      <c r="E56">
        <f t="shared" si="3"/>
        <v>0.99964823835343586</v>
      </c>
    </row>
    <row r="58" spans="2:5" x14ac:dyDescent="0.2">
      <c r="C58" s="3"/>
    </row>
    <row r="60" spans="2:5" x14ac:dyDescent="0.2">
      <c r="B60" s="2" t="s">
        <v>25</v>
      </c>
      <c r="C60" s="2" t="s">
        <v>2</v>
      </c>
      <c r="D60" s="2" t="s">
        <v>3</v>
      </c>
      <c r="E60" s="2"/>
    </row>
    <row r="61" spans="2:5" x14ac:dyDescent="0.2">
      <c r="B61">
        <f>B16</f>
        <v>-4</v>
      </c>
      <c r="C61" s="3">
        <f>B61*$D$4+$D$3</f>
        <v>-4</v>
      </c>
      <c r="D61">
        <f t="shared" ref="D61:D124" si="4">_xlfn.T.DIST(C61,$I$21,FALSE)</f>
        <v>8.2247430013313949E-4</v>
      </c>
    </row>
    <row r="62" spans="2:5" x14ac:dyDescent="0.2">
      <c r="C62" s="3">
        <f t="shared" ref="C62:C93" si="5">($H$23-$C$61)/80+C61</f>
        <v>-3.9651378867614095</v>
      </c>
      <c r="D62">
        <f t="shared" si="4"/>
        <v>8.9213873717130284E-4</v>
      </c>
    </row>
    <row r="63" spans="2:5" x14ac:dyDescent="0.2">
      <c r="C63" s="3">
        <f t="shared" si="5"/>
        <v>-3.9302757735228191</v>
      </c>
      <c r="D63">
        <f t="shared" si="4"/>
        <v>9.6762102341045218E-4</v>
      </c>
    </row>
    <row r="64" spans="2:5" x14ac:dyDescent="0.2">
      <c r="C64" s="3">
        <f t="shared" si="5"/>
        <v>-3.8954136602842286</v>
      </c>
      <c r="D64">
        <f t="shared" si="4"/>
        <v>1.0493926658950332E-3</v>
      </c>
    </row>
    <row r="65" spans="3:4" x14ac:dyDescent="0.2">
      <c r="C65" s="3">
        <f t="shared" si="5"/>
        <v>-3.8605515470456382</v>
      </c>
      <c r="D65">
        <f t="shared" si="4"/>
        <v>1.1379613563637888E-3</v>
      </c>
    </row>
    <row r="66" spans="3:4" x14ac:dyDescent="0.2">
      <c r="C66" s="3">
        <f t="shared" si="5"/>
        <v>-3.8256894338070477</v>
      </c>
      <c r="D66">
        <f t="shared" si="4"/>
        <v>1.2338734857624855E-3</v>
      </c>
    </row>
    <row r="67" spans="3:4" x14ac:dyDescent="0.2">
      <c r="C67" s="3">
        <f t="shared" si="5"/>
        <v>-3.7908273205684573</v>
      </c>
      <c r="D67">
        <f t="shared" si="4"/>
        <v>1.3377168009156162E-3</v>
      </c>
    </row>
    <row r="68" spans="3:4" x14ac:dyDescent="0.2">
      <c r="C68" s="3">
        <f t="shared" si="5"/>
        <v>-3.7559652073298668</v>
      </c>
      <c r="D68">
        <f t="shared" si="4"/>
        <v>1.4501232073336531E-3</v>
      </c>
    </row>
    <row r="69" spans="3:4" x14ac:dyDescent="0.2">
      <c r="C69" s="3">
        <f t="shared" si="5"/>
        <v>-3.7211030940912764</v>
      </c>
      <c r="D69">
        <f t="shared" si="4"/>
        <v>1.5717717216778373E-3</v>
      </c>
    </row>
    <row r="70" spans="3:4" x14ac:dyDescent="0.2">
      <c r="C70" s="3">
        <f t="shared" si="5"/>
        <v>-3.6862409808526859</v>
      </c>
      <c r="D70">
        <f t="shared" si="4"/>
        <v>1.7033915768507612E-3</v>
      </c>
    </row>
    <row r="71" spans="3:4" x14ac:dyDescent="0.2">
      <c r="C71" s="3">
        <f t="shared" si="5"/>
        <v>-3.6513788676140955</v>
      </c>
      <c r="D71">
        <f t="shared" si="4"/>
        <v>1.8457654820174328E-3</v>
      </c>
    </row>
    <row r="72" spans="3:4" x14ac:dyDescent="0.2">
      <c r="C72" s="3">
        <f t="shared" si="5"/>
        <v>-3.616516754375505</v>
      </c>
      <c r="D72">
        <f t="shared" si="4"/>
        <v>1.999733039076869E-3</v>
      </c>
    </row>
    <row r="73" spans="3:4" x14ac:dyDescent="0.2">
      <c r="C73" s="3">
        <f t="shared" si="5"/>
        <v>-3.5816546411369146</v>
      </c>
      <c r="D73">
        <f t="shared" si="4"/>
        <v>2.1661943161871426E-3</v>
      </c>
    </row>
    <row r="74" spans="3:4" x14ac:dyDescent="0.2">
      <c r="C74" s="3">
        <f t="shared" si="5"/>
        <v>-3.5467925278983241</v>
      </c>
      <c r="D74">
        <f t="shared" si="4"/>
        <v>2.346113577884668E-3</v>
      </c>
    </row>
    <row r="75" spans="3:4" x14ac:dyDescent="0.2">
      <c r="C75" s="3">
        <f t="shared" si="5"/>
        <v>-3.5119304146597337</v>
      </c>
      <c r="D75">
        <f t="shared" si="4"/>
        <v>2.5405231701194839E-3</v>
      </c>
    </row>
    <row r="76" spans="3:4" x14ac:dyDescent="0.2">
      <c r="C76" s="3">
        <f t="shared" si="5"/>
        <v>-3.4770683014211432</v>
      </c>
      <c r="D76">
        <f t="shared" si="4"/>
        <v>2.7505275571388277E-3</v>
      </c>
    </row>
    <row r="77" spans="3:4" x14ac:dyDescent="0.2">
      <c r="C77" s="3">
        <f t="shared" si="5"/>
        <v>-3.4422061881825528</v>
      </c>
      <c r="D77">
        <f t="shared" si="4"/>
        <v>2.9773075055794505E-3</v>
      </c>
    </row>
    <row r="78" spans="3:4" x14ac:dyDescent="0.2">
      <c r="C78" s="3">
        <f t="shared" si="5"/>
        <v>-3.4073440749439623</v>
      </c>
      <c r="D78">
        <f t="shared" si="4"/>
        <v>3.2221244093612483E-3</v>
      </c>
    </row>
    <row r="79" spans="3:4" x14ac:dyDescent="0.2">
      <c r="C79" s="3">
        <f t="shared" si="5"/>
        <v>-3.3724819617053718</v>
      </c>
      <c r="D79">
        <f t="shared" si="4"/>
        <v>3.486324746998659E-3</v>
      </c>
    </row>
    <row r="80" spans="3:4" x14ac:dyDescent="0.2">
      <c r="C80" s="3">
        <f t="shared" si="5"/>
        <v>-3.3376198484667814</v>
      </c>
      <c r="D80">
        <f t="shared" si="4"/>
        <v>3.7713446607493409E-3</v>
      </c>
    </row>
    <row r="81" spans="3:4" x14ac:dyDescent="0.2">
      <c r="C81" s="3">
        <f t="shared" si="5"/>
        <v>-3.3027577352281909</v>
      </c>
      <c r="D81">
        <f t="shared" si="4"/>
        <v>4.0787146445907989E-3</v>
      </c>
    </row>
    <row r="82" spans="3:4" x14ac:dyDescent="0.2">
      <c r="C82" s="3">
        <f t="shared" si="5"/>
        <v>-3.2678956219896005</v>
      </c>
      <c r="D82">
        <f t="shared" si="4"/>
        <v>4.4100643253432463E-3</v>
      </c>
    </row>
    <row r="83" spans="3:4" x14ac:dyDescent="0.2">
      <c r="C83" s="3">
        <f t="shared" si="5"/>
        <v>-3.23303350875101</v>
      </c>
      <c r="D83">
        <f t="shared" si="4"/>
        <v>4.7671273183326392E-3</v>
      </c>
    </row>
    <row r="84" spans="3:4" x14ac:dyDescent="0.2">
      <c r="C84" s="3">
        <f t="shared" si="5"/>
        <v>-3.1981713955124196</v>
      </c>
      <c r="D84">
        <f t="shared" si="4"/>
        <v>5.151746135802735E-3</v>
      </c>
    </row>
    <row r="85" spans="3:4" x14ac:dyDescent="0.2">
      <c r="C85" s="3">
        <f t="shared" si="5"/>
        <v>-3.1633092822738291</v>
      </c>
      <c r="D85">
        <f t="shared" si="4"/>
        <v>5.5658771228339491E-3</v>
      </c>
    </row>
    <row r="86" spans="3:4" x14ac:dyDescent="0.2">
      <c r="C86" s="3">
        <f t="shared" si="5"/>
        <v>-3.1284471690352387</v>
      </c>
      <c r="D86">
        <f t="shared" si="4"/>
        <v>6.0115953918054334E-3</v>
      </c>
    </row>
    <row r="87" spans="3:4" x14ac:dyDescent="0.2">
      <c r="C87" s="3">
        <f t="shared" si="5"/>
        <v>-3.0935850557966482</v>
      </c>
      <c r="D87">
        <f t="shared" si="4"/>
        <v>6.4910997224454378E-3</v>
      </c>
    </row>
    <row r="88" spans="3:4" x14ac:dyDescent="0.2">
      <c r="C88" s="3">
        <f t="shared" si="5"/>
        <v>-3.0587229425580578</v>
      </c>
      <c r="D88">
        <f t="shared" si="4"/>
        <v>7.0067173902555952E-3</v>
      </c>
    </row>
    <row r="89" spans="3:4" x14ac:dyDescent="0.2">
      <c r="C89" s="3">
        <f t="shared" si="5"/>
        <v>-3.0238608293194673</v>
      </c>
      <c r="D89">
        <f t="shared" si="4"/>
        <v>7.560908881573865E-3</v>
      </c>
    </row>
    <row r="90" spans="3:4" x14ac:dyDescent="0.2">
      <c r="C90" s="3">
        <f t="shared" si="5"/>
        <v>-2.9889987160808769</v>
      </c>
      <c r="D90">
        <f t="shared" si="4"/>
        <v>8.1562724487704904E-3</v>
      </c>
    </row>
    <row r="91" spans="3:4" x14ac:dyDescent="0.2">
      <c r="C91" s="3">
        <f t="shared" si="5"/>
        <v>-2.9541366028422864</v>
      </c>
      <c r="D91">
        <f t="shared" si="4"/>
        <v>8.7955484540664774E-3</v>
      </c>
    </row>
    <row r="92" spans="3:4" x14ac:dyDescent="0.2">
      <c r="C92" s="3">
        <f t="shared" si="5"/>
        <v>-2.919274489603696</v>
      </c>
      <c r="D92">
        <f t="shared" si="4"/>
        <v>9.4816234452473266E-3</v>
      </c>
    </row>
    <row r="93" spans="3:4" x14ac:dyDescent="0.2">
      <c r="C93" s="3">
        <f t="shared" si="5"/>
        <v>-2.8844123763651055</v>
      </c>
      <c r="D93">
        <f t="shared" si="4"/>
        <v>1.0217533901144521E-2</v>
      </c>
    </row>
    <row r="94" spans="3:4" x14ac:dyDescent="0.2">
      <c r="C94" s="3">
        <f t="shared" ref="C94:C125" si="6">($H$23-$C$61)/80+C93</f>
        <v>-2.849550263126515</v>
      </c>
      <c r="D94">
        <f t="shared" si="4"/>
        <v>1.100646957920751E-2</v>
      </c>
    </row>
    <row r="95" spans="3:4" x14ac:dyDescent="0.2">
      <c r="C95" s="3">
        <f t="shared" si="6"/>
        <v>-2.8146881498879246</v>
      </c>
      <c r="D95">
        <f t="shared" si="4"/>
        <v>1.1851776391834821E-2</v>
      </c>
    </row>
    <row r="96" spans="3:4" x14ac:dyDescent="0.2">
      <c r="C96" s="3">
        <f t="shared" si="6"/>
        <v>-2.7798260366493341</v>
      </c>
      <c r="D96">
        <f t="shared" si="4"/>
        <v>1.2756958732422316E-2</v>
      </c>
    </row>
    <row r="97" spans="3:4" x14ac:dyDescent="0.2">
      <c r="C97" s="3">
        <f t="shared" si="6"/>
        <v>-2.7449639234107437</v>
      </c>
      <c r="D97">
        <f t="shared" si="4"/>
        <v>1.3725681166383024E-2</v>
      </c>
    </row>
    <row r="98" spans="3:4" x14ac:dyDescent="0.2">
      <c r="C98" s="3">
        <f t="shared" si="6"/>
        <v>-2.7101018101721532</v>
      </c>
      <c r="D98">
        <f t="shared" si="4"/>
        <v>1.4761769396761859E-2</v>
      </c>
    </row>
    <row r="99" spans="3:4" x14ac:dyDescent="0.2">
      <c r="C99" s="3">
        <f t="shared" si="6"/>
        <v>-2.6752396969335628</v>
      </c>
      <c r="D99">
        <f t="shared" si="4"/>
        <v>1.586921040859211E-2</v>
      </c>
    </row>
    <row r="100" spans="3:4" x14ac:dyDescent="0.2">
      <c r="C100" s="3">
        <f t="shared" si="6"/>
        <v>-2.6403775836949723</v>
      </c>
      <c r="D100">
        <f t="shared" si="4"/>
        <v>1.7052151690905595E-2</v>
      </c>
    </row>
    <row r="101" spans="3:4" x14ac:dyDescent="0.2">
      <c r="C101" s="3">
        <f t="shared" si="6"/>
        <v>-2.6055154704563819</v>
      </c>
      <c r="D101">
        <f t="shared" si="4"/>
        <v>1.8314899430415692E-2</v>
      </c>
    </row>
    <row r="102" spans="3:4" x14ac:dyDescent="0.2">
      <c r="C102" s="3">
        <f t="shared" si="6"/>
        <v>-2.5706533572177914</v>
      </c>
      <c r="D102">
        <f t="shared" si="4"/>
        <v>1.9661915566450434E-2</v>
      </c>
    </row>
    <row r="103" spans="3:4" x14ac:dyDescent="0.2">
      <c r="C103" s="3">
        <f t="shared" si="6"/>
        <v>-2.535791243979201</v>
      </c>
      <c r="D103">
        <f t="shared" si="4"/>
        <v>2.1097813592843354E-2</v>
      </c>
    </row>
    <row r="104" spans="3:4" x14ac:dyDescent="0.2">
      <c r="C104" s="3">
        <f t="shared" si="6"/>
        <v>-2.5009291307406105</v>
      </c>
      <c r="D104">
        <f t="shared" si="4"/>
        <v>2.2627352989321753E-2</v>
      </c>
    </row>
    <row r="105" spans="3:4" x14ac:dyDescent="0.2">
      <c r="C105" s="3">
        <f t="shared" si="6"/>
        <v>-2.4660670175020201</v>
      </c>
      <c r="D105">
        <f t="shared" si="4"/>
        <v>2.4255432162604326E-2</v>
      </c>
    </row>
    <row r="106" spans="3:4" x14ac:dyDescent="0.2">
      <c r="C106" s="3">
        <f t="shared" si="6"/>
        <v>-2.4312049042634296</v>
      </c>
      <c r="D106">
        <f t="shared" si="4"/>
        <v>2.5987079776083482E-2</v>
      </c>
    </row>
    <row r="107" spans="3:4" x14ac:dyDescent="0.2">
      <c r="C107" s="3">
        <f t="shared" si="6"/>
        <v>-2.3963427910248392</v>
      </c>
      <c r="D107">
        <f t="shared" si="4"/>
        <v>2.782744434677465E-2</v>
      </c>
    </row>
    <row r="108" spans="3:4" x14ac:dyDescent="0.2">
      <c r="C108" s="3">
        <f t="shared" si="6"/>
        <v>-2.3614806777862487</v>
      </c>
      <c r="D108">
        <f t="shared" si="4"/>
        <v>2.9781781989329896E-2</v>
      </c>
    </row>
    <row r="109" spans="3:4" x14ac:dyDescent="0.2">
      <c r="C109" s="3">
        <f t="shared" si="6"/>
        <v>-2.3266185645476583</v>
      </c>
      <c r="D109">
        <f t="shared" si="4"/>
        <v>3.1855442189500489E-2</v>
      </c>
    </row>
    <row r="110" spans="3:4" x14ac:dyDescent="0.2">
      <c r="C110" s="3">
        <f t="shared" si="6"/>
        <v>-2.2917564513090678</v>
      </c>
      <c r="D110">
        <f t="shared" si="4"/>
        <v>3.4053851493662114E-2</v>
      </c>
    </row>
    <row r="111" spans="3:4" x14ac:dyDescent="0.2">
      <c r="C111" s="3">
        <f t="shared" si="6"/>
        <v>-2.2568943380704773</v>
      </c>
      <c r="D111">
        <f t="shared" si="4"/>
        <v>3.638249500705501E-2</v>
      </c>
    </row>
    <row r="112" spans="3:4" x14ac:dyDescent="0.2">
      <c r="C112" s="3">
        <f t="shared" si="6"/>
        <v>-2.2220322248318869</v>
      </c>
      <c r="D112">
        <f t="shared" si="4"/>
        <v>3.8846895601402892E-2</v>
      </c>
    </row>
    <row r="113" spans="3:4" x14ac:dyDescent="0.2">
      <c r="C113" s="3">
        <f t="shared" si="6"/>
        <v>-2.1871701115932964</v>
      </c>
      <c r="D113">
        <f t="shared" si="4"/>
        <v>4.1452590742718572E-2</v>
      </c>
    </row>
    <row r="114" spans="3:4" x14ac:dyDescent="0.2">
      <c r="C114" s="3">
        <f t="shared" si="6"/>
        <v>-2.152307998354706</v>
      </c>
      <c r="D114">
        <f t="shared" si="4"/>
        <v>4.4205106862527647E-2</v>
      </c>
    </row>
    <row r="115" spans="3:4" x14ac:dyDescent="0.2">
      <c r="C115" s="3">
        <f t="shared" si="6"/>
        <v>-2.1174458851161155</v>
      </c>
      <c r="D115">
        <f t="shared" si="4"/>
        <v>4.7109931210577577E-2</v>
      </c>
    </row>
    <row r="116" spans="3:4" x14ac:dyDescent="0.2">
      <c r="C116" s="3">
        <f t="shared" si="6"/>
        <v>-2.0825837718775251</v>
      </c>
      <c r="D116">
        <f t="shared" si="4"/>
        <v>5.0172481144461288E-2</v>
      </c>
    </row>
    <row r="117" spans="3:4" x14ac:dyDescent="0.2">
      <c r="C117" s="3">
        <f t="shared" si="6"/>
        <v>-2.0477216586389346</v>
      </c>
      <c r="D117">
        <f t="shared" si="4"/>
        <v>5.3398070831565884E-2</v>
      </c>
    </row>
    <row r="118" spans="3:4" x14ac:dyDescent="0.2">
      <c r="C118" s="3">
        <f t="shared" si="6"/>
        <v>-2.0128595454003442</v>
      </c>
      <c r="D118">
        <f t="shared" si="4"/>
        <v>5.6791875361415341E-2</v>
      </c>
    </row>
    <row r="119" spans="3:4" x14ac:dyDescent="0.2">
      <c r="C119" s="3">
        <f t="shared" si="6"/>
        <v>-1.9779974321617537</v>
      </c>
      <c r="D119">
        <f t="shared" si="4"/>
        <v>6.0358892291844046E-2</v>
      </c>
    </row>
    <row r="120" spans="3:4" x14ac:dyDescent="0.2">
      <c r="C120" s="3">
        <f t="shared" si="6"/>
        <v>-1.9431353189231633</v>
      </c>
      <c r="D120">
        <f t="shared" si="4"/>
        <v>6.410390068050302E-2</v>
      </c>
    </row>
    <row r="121" spans="3:4" x14ac:dyDescent="0.2">
      <c r="C121" s="3">
        <f t="shared" si="6"/>
        <v>-1.9082732056845728</v>
      </c>
      <c r="D121">
        <f t="shared" si="4"/>
        <v>6.8031417683905832E-2</v>
      </c>
    </row>
    <row r="122" spans="3:4" x14ac:dyDescent="0.2">
      <c r="C122" s="3">
        <f t="shared" si="6"/>
        <v>-1.8734110924459824</v>
      </c>
      <c r="D122">
        <f t="shared" si="4"/>
        <v>7.2145652839468444E-2</v>
      </c>
    </row>
    <row r="123" spans="3:4" x14ac:dyDescent="0.2">
      <c r="C123" s="3">
        <f t="shared" si="6"/>
        <v>-1.8385489792073919</v>
      </c>
      <c r="D123">
        <f t="shared" si="4"/>
        <v>7.6450460181620744E-2</v>
      </c>
    </row>
    <row r="124" spans="3:4" x14ac:dyDescent="0.2">
      <c r="C124" s="3">
        <f t="shared" si="6"/>
        <v>-1.8036868659688015</v>
      </c>
      <c r="D124">
        <f t="shared" si="4"/>
        <v>8.0949288380858672E-2</v>
      </c>
    </row>
    <row r="125" spans="3:4" x14ac:dyDescent="0.2">
      <c r="C125" s="3">
        <f t="shared" si="6"/>
        <v>-1.768824752730211</v>
      </c>
      <c r="D125">
        <f t="shared" ref="D125:D141" si="7">_xlfn.T.DIST(C125,$I$21,FALSE)</f>
        <v>8.5645129134280504E-2</v>
      </c>
    </row>
    <row r="126" spans="3:4" x14ac:dyDescent="0.2">
      <c r="C126" s="3">
        <f t="shared" ref="C126:C141" si="8">($H$23-$C$61)/80+C125</f>
        <v>-1.7339626394916205</v>
      </c>
      <c r="D126">
        <f t="shared" si="7"/>
        <v>9.0540464077371569E-2</v>
      </c>
    </row>
    <row r="127" spans="3:4" x14ac:dyDescent="0.2">
      <c r="C127" s="3">
        <f t="shared" si="8"/>
        <v>-1.6991005262530301</v>
      </c>
      <c r="D127">
        <f t="shared" si="7"/>
        <v>9.5637210529152E-2</v>
      </c>
    </row>
    <row r="128" spans="3:4" x14ac:dyDescent="0.2">
      <c r="C128" s="3">
        <f t="shared" si="8"/>
        <v>-1.6642384130144396</v>
      </c>
      <c r="D128">
        <f t="shared" si="7"/>
        <v>0.10093666642581356</v>
      </c>
    </row>
    <row r="129" spans="3:4" x14ac:dyDescent="0.2">
      <c r="C129" s="3">
        <f t="shared" si="8"/>
        <v>-1.6293762997758492</v>
      </c>
      <c r="D129">
        <f t="shared" si="7"/>
        <v>0.10643945484109096</v>
      </c>
    </row>
    <row r="130" spans="3:4" x14ac:dyDescent="0.2">
      <c r="C130" s="3">
        <f t="shared" si="8"/>
        <v>-1.5945141865372587</v>
      </c>
      <c r="D130">
        <f t="shared" si="7"/>
        <v>0.11214546853423674</v>
      </c>
    </row>
    <row r="131" spans="3:4" x14ac:dyDescent="0.2">
      <c r="C131" s="3">
        <f t="shared" si="8"/>
        <v>-1.5596520732986683</v>
      </c>
      <c r="D131">
        <f t="shared" si="7"/>
        <v>0.11805381500792368</v>
      </c>
    </row>
    <row r="132" spans="3:4" x14ac:dyDescent="0.2">
      <c r="C132" s="3">
        <f t="shared" si="8"/>
        <v>-1.5247899600600778</v>
      </c>
      <c r="D132">
        <f t="shared" si="7"/>
        <v>0.12416276259796012</v>
      </c>
    </row>
    <row r="133" spans="3:4" x14ac:dyDescent="0.2">
      <c r="C133" s="3">
        <f t="shared" si="8"/>
        <v>-1.4899278468214874</v>
      </c>
      <c r="D133">
        <f t="shared" si="7"/>
        <v>0.13046968815359</v>
      </c>
    </row>
    <row r="134" spans="3:4" x14ac:dyDescent="0.2">
      <c r="C134" s="3">
        <f t="shared" si="8"/>
        <v>-1.4550657335828969</v>
      </c>
      <c r="D134">
        <f t="shared" si="7"/>
        <v>0.13697102690055654</v>
      </c>
    </row>
    <row r="135" spans="3:4" x14ac:dyDescent="0.2">
      <c r="C135" s="3">
        <f t="shared" si="8"/>
        <v>-1.4202036203443065</v>
      </c>
      <c r="D135">
        <f t="shared" si="7"/>
        <v>0.14366222510817969</v>
      </c>
    </row>
    <row r="136" spans="3:4" x14ac:dyDescent="0.2">
      <c r="C136" s="3">
        <f t="shared" si="8"/>
        <v>-1.385341507105716</v>
      </c>
      <c r="D136">
        <f t="shared" si="7"/>
        <v>0.15053769620558846</v>
      </c>
    </row>
    <row r="137" spans="3:4" x14ac:dyDescent="0.2">
      <c r="C137" s="3">
        <f t="shared" si="8"/>
        <v>-1.3504793938671256</v>
      </c>
      <c r="D137">
        <f t="shared" si="7"/>
        <v>0.157590781010088</v>
      </c>
    </row>
    <row r="138" spans="3:4" x14ac:dyDescent="0.2">
      <c r="C138" s="3">
        <f t="shared" si="8"/>
        <v>-1.3156172806285351</v>
      </c>
      <c r="D138">
        <f t="shared" si="7"/>
        <v>0.16481371274159895</v>
      </c>
    </row>
    <row r="139" spans="3:4" x14ac:dyDescent="0.2">
      <c r="C139" s="3">
        <f t="shared" si="8"/>
        <v>-1.2807551673899447</v>
      </c>
      <c r="D139">
        <f t="shared" si="7"/>
        <v>0.17219758750036435</v>
      </c>
    </row>
    <row r="140" spans="3:4" x14ac:dyDescent="0.2">
      <c r="C140" s="3">
        <f t="shared" si="8"/>
        <v>-1.2458930541513542</v>
      </c>
      <c r="D140">
        <f t="shared" si="7"/>
        <v>0.1797323408799332</v>
      </c>
    </row>
    <row r="141" spans="3:4" x14ac:dyDescent="0.2">
      <c r="C141" s="3">
        <f t="shared" si="8"/>
        <v>-1.2110309409127638</v>
      </c>
      <c r="D141">
        <f t="shared" si="7"/>
        <v>0.18740673137311881</v>
      </c>
    </row>
  </sheetData>
  <phoneticPr fontId="0" type="noConversion"/>
  <printOptions horizontalCentered="1"/>
  <pageMargins left="0.25" right="0.25" top="0.5" bottom="0.5" header="0.5" footer="0.5"/>
  <pageSetup scale="83" fitToHeight="0"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129" r:id="rId4" name="Scroll Bar 105">
              <controlPr defaultSize="0" autoPict="0">
                <anchor moveWithCells="1">
                  <from>
                    <xdr:col>6</xdr:col>
                    <xdr:colOff>57150</xdr:colOff>
                    <xdr:row>31</xdr:row>
                    <xdr:rowOff>9525</xdr:rowOff>
                  </from>
                  <to>
                    <xdr:col>9</xdr:col>
                    <xdr:colOff>609600</xdr:colOff>
                    <xdr:row>32</xdr:row>
                    <xdr:rowOff>47625</xdr:rowOff>
                  </to>
                </anchor>
              </controlPr>
            </control>
          </mc:Choice>
        </mc:AlternateContent>
        <mc:AlternateContent xmlns:mc="http://schemas.openxmlformats.org/markup-compatibility/2006">
          <mc:Choice Requires="x14">
            <control shapeId="1130" r:id="rId5" name="Scroll Bar 106">
              <controlPr defaultSize="0" autoPict="0">
                <anchor moveWithCells="1">
                  <from>
                    <xdr:col>6</xdr:col>
                    <xdr:colOff>152400</xdr:colOff>
                    <xdr:row>26</xdr:row>
                    <xdr:rowOff>85725</xdr:rowOff>
                  </from>
                  <to>
                    <xdr:col>10</xdr:col>
                    <xdr:colOff>19050</xdr:colOff>
                    <xdr:row>27</xdr:row>
                    <xdr:rowOff>123825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L7"/>
  <sheetViews>
    <sheetView showGridLines="0" workbookViewId="0">
      <selection activeCell="A8" sqref="A8"/>
    </sheetView>
  </sheetViews>
  <sheetFormatPr defaultRowHeight="12.75" x14ac:dyDescent="0.2"/>
  <cols>
    <col min="8" max="8" width="8.375" customWidth="1"/>
  </cols>
  <sheetData>
    <row r="1" spans="1:12" ht="23.25" x14ac:dyDescent="0.35">
      <c r="A1" s="19"/>
      <c r="B1" s="20" t="s">
        <v>8</v>
      </c>
      <c r="C1" s="19"/>
      <c r="D1" s="19"/>
      <c r="E1" s="19"/>
      <c r="F1" s="19"/>
      <c r="G1" s="19"/>
      <c r="H1" s="19"/>
      <c r="I1" s="19"/>
      <c r="J1" s="19"/>
      <c r="K1" s="19"/>
      <c r="L1" s="19"/>
    </row>
    <row r="2" spans="1:12" x14ac:dyDescent="0.2">
      <c r="A2" s="15" t="s">
        <v>7</v>
      </c>
      <c r="L2" s="17" t="s">
        <v>9</v>
      </c>
    </row>
    <row r="3" spans="1:12" x14ac:dyDescent="0.2">
      <c r="A3" s="16" t="s">
        <v>6</v>
      </c>
    </row>
    <row r="5" spans="1:12" x14ac:dyDescent="0.2">
      <c r="A5" s="23" t="s">
        <v>10</v>
      </c>
    </row>
    <row r="7" spans="1:12" x14ac:dyDescent="0.2">
      <c r="A7" s="22" t="s">
        <v>17</v>
      </c>
    </row>
  </sheetData>
  <hyperlinks>
    <hyperlink ref="A3" r:id="rId1"/>
    <hyperlink ref="A5" r:id="rId2"/>
  </hyperlinks>
  <printOptions horizontalCentered="1"/>
  <pageMargins left="0.25" right="0.25" top="0.5" bottom="0.5" header="0.5" footer="0.5"/>
  <pageSetup scale="83" fitToHeight="0" orientation="portrait" r:id="rId3"/>
  <headerFooter alignWithMargins="0"/>
  <drawing r:id="rId4"/>
  <legacy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5</vt:i4>
      </vt:variant>
      <vt:variant>
        <vt:lpstr>Charts</vt:lpstr>
      </vt:variant>
      <vt:variant>
        <vt:i4>4</vt:i4>
      </vt:variant>
      <vt:variant>
        <vt:lpstr>Named Ranges</vt:lpstr>
      </vt:variant>
      <vt:variant>
        <vt:i4>5</vt:i4>
      </vt:variant>
    </vt:vector>
  </HeadingPairs>
  <TitlesOfParts>
    <vt:vector size="14" baseType="lpstr">
      <vt:lpstr>t-Table</vt:lpstr>
      <vt:lpstr>Between</vt:lpstr>
      <vt:lpstr>Right-Tailed</vt:lpstr>
      <vt:lpstr>Left-Tailed</vt:lpstr>
      <vt:lpstr>References</vt:lpstr>
      <vt:lpstr>t-Table Graph</vt:lpstr>
      <vt:lpstr>Between Graph</vt:lpstr>
      <vt:lpstr>Right-Tailed Graph</vt:lpstr>
      <vt:lpstr>Left-Tailed Graph</vt:lpstr>
      <vt:lpstr>Between!Print_Area</vt:lpstr>
      <vt:lpstr>'Left-Tailed'!Print_Area</vt:lpstr>
      <vt:lpstr>References!Print_Area</vt:lpstr>
      <vt:lpstr>'Right-Tailed'!Print_Area</vt:lpstr>
      <vt:lpstr>'t-Table'!Print_Area</vt:lpstr>
    </vt:vector>
  </TitlesOfParts>
  <Company>Vertex42 LLC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Graphing a Normal Distribution in Excel</dc:title>
  <dc:creator>Vertex42.com</dc:creator>
  <cp:keywords>Normal Distribution</cp:keywords>
  <dc:description>(c) 2004 Vertex42 LLC. All Rights Reserved.</dc:description>
  <cp:lastModifiedBy>Tung Liu</cp:lastModifiedBy>
  <cp:lastPrinted>2011-12-17T03:33:57Z</cp:lastPrinted>
  <dcterms:created xsi:type="dcterms:W3CDTF">2004-05-08T14:10:44Z</dcterms:created>
  <dcterms:modified xsi:type="dcterms:W3CDTF">2012-05-22T20:22:47Z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pyright">
    <vt:lpwstr>2004 Vertex42 LLC</vt:lpwstr>
  </property>
  <property fmtid="{D5CDD505-2E9C-101B-9397-08002B2CF9AE}" pid="3" name="Version">
    <vt:lpwstr>1.0.1</vt:lpwstr>
  </property>
</Properties>
</file>