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trlProps/ctrlProp2.xml" ContentType="application/vnd.ms-excel.controlproperties+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trlProps/ctrlProp3.xml" ContentType="application/vnd.ms-excel.controlproperties+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95" windowWidth="19320" windowHeight="13680"/>
  </bookViews>
  <sheets>
    <sheet name="Between" sheetId="11" r:id="rId1"/>
    <sheet name="Between Graph" sheetId="13" r:id="rId2"/>
    <sheet name="Right-Tailed" sheetId="18" r:id="rId3"/>
    <sheet name="Right-Tailed Graph" sheetId="20" r:id="rId4"/>
    <sheet name="Left-Tailed" sheetId="1" r:id="rId5"/>
    <sheet name="Left-Tailed Graph" sheetId="5" r:id="rId6"/>
    <sheet name="Readme" sheetId="8" r:id="rId7"/>
  </sheets>
  <definedNames>
    <definedName name="_xlnm.Print_Area" localSheetId="0">Between!$A$2:$L$56</definedName>
    <definedName name="_xlnm.Print_Area" localSheetId="4">'Left-Tailed'!$A$2:$L$46</definedName>
    <definedName name="_xlnm.Print_Area" localSheetId="6">Readme!$A$17:$L$19</definedName>
    <definedName name="_xlnm.Print_Area" localSheetId="2">'Right-Tailed'!$A$2:$L$55</definedName>
  </definedNames>
  <calcPr calcId="145621"/>
</workbook>
</file>

<file path=xl/calcChain.xml><?xml version="1.0" encoding="utf-8"?>
<calcChain xmlns="http://schemas.openxmlformats.org/spreadsheetml/2006/main">
  <c r="F16" i="1" l="1"/>
  <c r="E16" i="11"/>
  <c r="D18" i="11" l="1"/>
  <c r="C37" i="11" s="1"/>
  <c r="C36" i="11" l="1"/>
  <c r="E35" i="18"/>
  <c r="F16" i="18" s="1"/>
  <c r="D18" i="18" l="1"/>
  <c r="D18" i="1"/>
  <c r="C35" i="1" s="1"/>
  <c r="B40" i="18"/>
  <c r="B52" i="18"/>
  <c r="C52" i="18" s="1"/>
  <c r="D52" i="18" s="1"/>
  <c r="B53" i="18"/>
  <c r="C177" i="18"/>
  <c r="D177" i="18" s="1"/>
  <c r="C35" i="18" l="1"/>
  <c r="C36" i="18" s="1"/>
  <c r="E52" i="18"/>
  <c r="C53" i="18"/>
  <c r="B54" i="18"/>
  <c r="C97" i="18" l="1"/>
  <c r="D97" i="18" s="1"/>
  <c r="C27" i="18"/>
  <c r="C23" i="18" s="1"/>
  <c r="C21" i="18"/>
  <c r="C98" i="18"/>
  <c r="E53" i="18"/>
  <c r="D53" i="18"/>
  <c r="B55" i="18"/>
  <c r="C54" i="18"/>
  <c r="C22" i="18" l="1"/>
  <c r="C99" i="18"/>
  <c r="D98" i="18"/>
  <c r="D54" i="18"/>
  <c r="E54" i="18"/>
  <c r="C55" i="18"/>
  <c r="B56" i="18"/>
  <c r="D99" i="18" l="1"/>
  <c r="C100" i="18"/>
  <c r="D55" i="18"/>
  <c r="E55" i="18"/>
  <c r="B57" i="18"/>
  <c r="C56" i="18"/>
  <c r="D100" i="18" l="1"/>
  <c r="C101" i="18"/>
  <c r="D56" i="18"/>
  <c r="E56" i="18"/>
  <c r="C57" i="18"/>
  <c r="B58" i="18"/>
  <c r="C102" i="18" l="1"/>
  <c r="D101" i="18"/>
  <c r="B59" i="18"/>
  <c r="C58" i="18"/>
  <c r="D57" i="18"/>
  <c r="E57" i="18"/>
  <c r="D102" i="18" l="1"/>
  <c r="C103" i="18"/>
  <c r="D58" i="18"/>
  <c r="E58" i="18"/>
  <c r="C59" i="18"/>
  <c r="B60" i="18"/>
  <c r="C104" i="18" l="1"/>
  <c r="D103" i="18"/>
  <c r="C60" i="18"/>
  <c r="B61" i="18"/>
  <c r="D59" i="18"/>
  <c r="E59" i="18"/>
  <c r="D104" i="18" l="1"/>
  <c r="C105" i="18"/>
  <c r="B62" i="18"/>
  <c r="C61" i="18"/>
  <c r="E60" i="18"/>
  <c r="D60" i="18"/>
  <c r="C106" i="18" l="1"/>
  <c r="D105" i="18"/>
  <c r="D61" i="18"/>
  <c r="E61" i="18"/>
  <c r="C62" i="18"/>
  <c r="B63" i="18"/>
  <c r="C107" i="18" l="1"/>
  <c r="D106" i="18"/>
  <c r="B64" i="18"/>
  <c r="C63" i="18"/>
  <c r="D62" i="18"/>
  <c r="E62" i="18"/>
  <c r="C108" i="18" l="1"/>
  <c r="D107" i="18"/>
  <c r="D63" i="18"/>
  <c r="E63" i="18"/>
  <c r="C64" i="18"/>
  <c r="B65" i="18"/>
  <c r="D108" i="18" l="1"/>
  <c r="C109" i="18"/>
  <c r="B66" i="18"/>
  <c r="C65" i="18"/>
  <c r="D64" i="18"/>
  <c r="E64" i="18"/>
  <c r="D109" i="18" l="1"/>
  <c r="C110" i="18"/>
  <c r="D65" i="18"/>
  <c r="E65" i="18"/>
  <c r="C66" i="18"/>
  <c r="B67" i="18"/>
  <c r="D110" i="18" l="1"/>
  <c r="C111" i="18"/>
  <c r="B68" i="18"/>
  <c r="C67" i="18"/>
  <c r="D66" i="18"/>
  <c r="E66" i="18"/>
  <c r="C112" i="18" l="1"/>
  <c r="D111" i="18"/>
  <c r="D67" i="18"/>
  <c r="E67" i="18"/>
  <c r="C68" i="18"/>
  <c r="B69" i="18"/>
  <c r="D112" i="18" l="1"/>
  <c r="C113" i="18"/>
  <c r="B70" i="18"/>
  <c r="C69" i="18"/>
  <c r="D68" i="18"/>
  <c r="E68" i="18"/>
  <c r="C114" i="18" l="1"/>
  <c r="D113" i="18"/>
  <c r="D69" i="18"/>
  <c r="E69" i="18"/>
  <c r="C70" i="18"/>
  <c r="B71" i="18"/>
  <c r="C115" i="18" l="1"/>
  <c r="D114" i="18"/>
  <c r="B72" i="18"/>
  <c r="C71" i="18"/>
  <c r="D70" i="18"/>
  <c r="E70" i="18"/>
  <c r="D115" i="18" l="1"/>
  <c r="C116" i="18"/>
  <c r="D71" i="18"/>
  <c r="E71" i="18"/>
  <c r="C72" i="18"/>
  <c r="B73" i="18"/>
  <c r="D116" i="18" l="1"/>
  <c r="C117" i="18"/>
  <c r="B74" i="18"/>
  <c r="C73" i="18"/>
  <c r="D72" i="18"/>
  <c r="E72" i="18"/>
  <c r="D117" i="18" l="1"/>
  <c r="C118" i="18"/>
  <c r="D73" i="18"/>
  <c r="E73" i="18"/>
  <c r="C74" i="18"/>
  <c r="B75" i="18"/>
  <c r="D118" i="18" l="1"/>
  <c r="C119" i="18"/>
  <c r="D74" i="18"/>
  <c r="E74" i="18"/>
  <c r="B76" i="18"/>
  <c r="C75" i="18"/>
  <c r="C120" i="18" l="1"/>
  <c r="D119" i="18"/>
  <c r="E75" i="18"/>
  <c r="D75" i="18"/>
  <c r="C76" i="18"/>
  <c r="B77" i="18"/>
  <c r="D120" i="18" l="1"/>
  <c r="C121" i="18"/>
  <c r="B78" i="18"/>
  <c r="C77" i="18"/>
  <c r="D76" i="18"/>
  <c r="E76" i="18"/>
  <c r="D121" i="18" l="1"/>
  <c r="C122" i="18"/>
  <c r="D77" i="18"/>
  <c r="E77" i="18"/>
  <c r="C78" i="18"/>
  <c r="B79" i="18"/>
  <c r="C123" i="18" l="1"/>
  <c r="D122" i="18"/>
  <c r="D78" i="18"/>
  <c r="E78" i="18"/>
  <c r="B80" i="18"/>
  <c r="C79" i="18"/>
  <c r="C124" i="18" l="1"/>
  <c r="D123" i="18"/>
  <c r="D79" i="18"/>
  <c r="E79" i="18"/>
  <c r="C80" i="18"/>
  <c r="B81" i="18"/>
  <c r="C125" i="18" l="1"/>
  <c r="D124" i="18"/>
  <c r="B82" i="18"/>
  <c r="C81" i="18"/>
  <c r="D80" i="18"/>
  <c r="E80" i="18"/>
  <c r="D125" i="18" l="1"/>
  <c r="C126" i="18"/>
  <c r="D81" i="18"/>
  <c r="E81" i="18"/>
  <c r="C82" i="18"/>
  <c r="B83" i="18"/>
  <c r="C127" i="18" l="1"/>
  <c r="D126" i="18"/>
  <c r="B84" i="18"/>
  <c r="C83" i="18"/>
  <c r="D82" i="18"/>
  <c r="E82" i="18"/>
  <c r="C128" i="18" l="1"/>
  <c r="D127" i="18"/>
  <c r="D83" i="18"/>
  <c r="E83" i="18"/>
  <c r="C84" i="18"/>
  <c r="B85" i="18"/>
  <c r="D128" i="18" l="1"/>
  <c r="C129" i="18"/>
  <c r="B86" i="18"/>
  <c r="C85" i="18"/>
  <c r="D84" i="18"/>
  <c r="E84" i="18"/>
  <c r="D129" i="18" l="1"/>
  <c r="C130" i="18"/>
  <c r="E85" i="18"/>
  <c r="D85" i="18"/>
  <c r="C86" i="18"/>
  <c r="B87" i="18"/>
  <c r="C131" i="18" l="1"/>
  <c r="D130" i="18"/>
  <c r="B88" i="18"/>
  <c r="C87" i="18"/>
  <c r="D86" i="18"/>
  <c r="E86" i="18"/>
  <c r="C132" i="18" l="1"/>
  <c r="D131" i="18"/>
  <c r="D87" i="18"/>
  <c r="E87" i="18"/>
  <c r="C88" i="18"/>
  <c r="B89" i="18"/>
  <c r="C133" i="18" l="1"/>
  <c r="D132" i="18"/>
  <c r="B90" i="18"/>
  <c r="C89" i="18"/>
  <c r="D88" i="18"/>
  <c r="E88" i="18"/>
  <c r="D133" i="18" l="1"/>
  <c r="C134" i="18"/>
  <c r="D89" i="18"/>
  <c r="E89" i="18"/>
  <c r="C90" i="18"/>
  <c r="B91" i="18"/>
  <c r="D134" i="18" l="1"/>
  <c r="C135" i="18"/>
  <c r="B92" i="18"/>
  <c r="C92" i="18" s="1"/>
  <c r="C91" i="18"/>
  <c r="D90" i="18"/>
  <c r="E90" i="18"/>
  <c r="D135" i="18" l="1"/>
  <c r="C136" i="18"/>
  <c r="E91" i="18"/>
  <c r="D91" i="18"/>
  <c r="D92" i="18"/>
  <c r="E92" i="18"/>
  <c r="D136" i="18" l="1"/>
  <c r="C137" i="18"/>
  <c r="C138" i="18" l="1"/>
  <c r="D137" i="18"/>
  <c r="C139" i="18" l="1"/>
  <c r="D138" i="18"/>
  <c r="D139" i="18" l="1"/>
  <c r="C140" i="18"/>
  <c r="C141" i="18" l="1"/>
  <c r="D140" i="18"/>
  <c r="C142" i="18" l="1"/>
  <c r="D141" i="18"/>
  <c r="C143" i="18" l="1"/>
  <c r="D142" i="18"/>
  <c r="C144" i="18" l="1"/>
  <c r="D143" i="18"/>
  <c r="C145" i="18" l="1"/>
  <c r="D144" i="18"/>
  <c r="D145" i="18" l="1"/>
  <c r="C146" i="18"/>
  <c r="D146" i="18" l="1"/>
  <c r="C147" i="18"/>
  <c r="C148" i="18" l="1"/>
  <c r="D147" i="18"/>
  <c r="D148" i="18" l="1"/>
  <c r="C149" i="18"/>
  <c r="D149" i="18" l="1"/>
  <c r="C150" i="18"/>
  <c r="D150" i="18" l="1"/>
  <c r="C151" i="18"/>
  <c r="D151" i="18" l="1"/>
  <c r="C152" i="18"/>
  <c r="D152" i="18" l="1"/>
  <c r="C153" i="18"/>
  <c r="D153" i="18" l="1"/>
  <c r="C154" i="18"/>
  <c r="C155" i="18" l="1"/>
  <c r="D154" i="18"/>
  <c r="D155" i="18" l="1"/>
  <c r="C156" i="18"/>
  <c r="D156" i="18" l="1"/>
  <c r="C157" i="18"/>
  <c r="C158" i="18" l="1"/>
  <c r="D157" i="18"/>
  <c r="D158" i="18" l="1"/>
  <c r="C159" i="18"/>
  <c r="C160" i="18" l="1"/>
  <c r="D159" i="18"/>
  <c r="C161" i="18" l="1"/>
  <c r="D160" i="18"/>
  <c r="D161" i="18" l="1"/>
  <c r="C162" i="18"/>
  <c r="D162" i="18" l="1"/>
  <c r="C163" i="18"/>
  <c r="C164" i="18" l="1"/>
  <c r="D163" i="18"/>
  <c r="D164" i="18" l="1"/>
  <c r="C165" i="18"/>
  <c r="C166" i="18" l="1"/>
  <c r="D165" i="18"/>
  <c r="D166" i="18" l="1"/>
  <c r="C167" i="18"/>
  <c r="D167" i="18" l="1"/>
  <c r="C168" i="18"/>
  <c r="C169" i="18" l="1"/>
  <c r="D168" i="18"/>
  <c r="D169" i="18" l="1"/>
  <c r="C170" i="18"/>
  <c r="C171" i="18" l="1"/>
  <c r="D170" i="18"/>
  <c r="C172" i="18" l="1"/>
  <c r="D171" i="18"/>
  <c r="C173" i="18" l="1"/>
  <c r="D172" i="18"/>
  <c r="C174" i="18" l="1"/>
  <c r="D173" i="18"/>
  <c r="D174" i="18" l="1"/>
  <c r="C175" i="18"/>
  <c r="C176" i="18" l="1"/>
  <c r="D176" i="18" s="1"/>
  <c r="D175" i="18"/>
  <c r="C39" i="11" l="1"/>
  <c r="C38" i="11"/>
  <c r="B56" i="11"/>
  <c r="B57" i="11" s="1"/>
  <c r="B44" i="11"/>
  <c r="C28" i="11" l="1"/>
  <c r="C27" i="11"/>
  <c r="D39" i="11"/>
  <c r="C21" i="11" s="1"/>
  <c r="D38" i="11"/>
  <c r="C101" i="11"/>
  <c r="C181" i="11"/>
  <c r="D181" i="11" s="1"/>
  <c r="C57" i="11"/>
  <c r="B58" i="11"/>
  <c r="C56" i="11"/>
  <c r="C36" i="1"/>
  <c r="C27" i="1" s="1"/>
  <c r="C23" i="1" s="1"/>
  <c r="B52" i="1"/>
  <c r="B97" i="1" s="1"/>
  <c r="C97" i="1" s="1"/>
  <c r="B40" i="1"/>
  <c r="C22" i="11" l="1"/>
  <c r="C23" i="11"/>
  <c r="C22" i="1"/>
  <c r="C21" i="1"/>
  <c r="C102" i="11"/>
  <c r="C103" i="11" s="1"/>
  <c r="C104" i="11" s="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D101" i="11"/>
  <c r="B59" i="11"/>
  <c r="C58" i="11"/>
  <c r="E57" i="11"/>
  <c r="D57" i="11"/>
  <c r="E56" i="11"/>
  <c r="D56" i="11"/>
  <c r="B53" i="1"/>
  <c r="C52" i="1"/>
  <c r="D97" i="1"/>
  <c r="C98" i="1"/>
  <c r="D98" i="1" s="1"/>
  <c r="E58" i="11" l="1"/>
  <c r="D58" i="11"/>
  <c r="B60" i="11"/>
  <c r="C59" i="11"/>
  <c r="D102" i="11"/>
  <c r="C99" i="1"/>
  <c r="D99" i="1" s="1"/>
  <c r="D52" i="1"/>
  <c r="E52" i="1"/>
  <c r="C53" i="1"/>
  <c r="B54" i="1"/>
  <c r="D103" i="11" l="1"/>
  <c r="E59" i="11"/>
  <c r="D59" i="11"/>
  <c r="B61" i="11"/>
  <c r="C60" i="11"/>
  <c r="C100" i="1"/>
  <c r="C101" i="1" s="1"/>
  <c r="B55" i="1"/>
  <c r="C54" i="1"/>
  <c r="D53" i="1"/>
  <c r="E53" i="1"/>
  <c r="E60" i="11" l="1"/>
  <c r="D60" i="11"/>
  <c r="B62" i="11"/>
  <c r="C61" i="11"/>
  <c r="D104" i="11"/>
  <c r="D100" i="1"/>
  <c r="D54" i="1"/>
  <c r="E54" i="1"/>
  <c r="D101" i="1"/>
  <c r="C102" i="1"/>
  <c r="C55" i="1"/>
  <c r="B56" i="1"/>
  <c r="D105" i="11" l="1"/>
  <c r="E61" i="11"/>
  <c r="D61" i="11"/>
  <c r="B63" i="11"/>
  <c r="C62" i="11"/>
  <c r="C56" i="1"/>
  <c r="B57" i="1"/>
  <c r="E55" i="1"/>
  <c r="D55" i="1"/>
  <c r="D102" i="1"/>
  <c r="C103" i="1"/>
  <c r="E62" i="11" l="1"/>
  <c r="D62" i="11"/>
  <c r="B64" i="11"/>
  <c r="C63" i="11"/>
  <c r="D106" i="11"/>
  <c r="B58" i="1"/>
  <c r="C57" i="1"/>
  <c r="D56" i="1"/>
  <c r="E56" i="1"/>
  <c r="D103" i="1"/>
  <c r="C104" i="1"/>
  <c r="D107" i="11" l="1"/>
  <c r="E63" i="11"/>
  <c r="D63" i="11"/>
  <c r="C64" i="11"/>
  <c r="B65" i="11"/>
  <c r="D57" i="1"/>
  <c r="E57" i="1"/>
  <c r="B59" i="1"/>
  <c r="C58" i="1"/>
  <c r="D104" i="1"/>
  <c r="C105" i="1"/>
  <c r="B66" i="11" l="1"/>
  <c r="C65" i="11"/>
  <c r="E64" i="11"/>
  <c r="D64" i="11"/>
  <c r="D108" i="11"/>
  <c r="E58" i="1"/>
  <c r="D58" i="1"/>
  <c r="C59" i="1"/>
  <c r="B60" i="1"/>
  <c r="D105" i="1"/>
  <c r="C106" i="1"/>
  <c r="D109" i="11" l="1"/>
  <c r="E65" i="11"/>
  <c r="D65" i="11"/>
  <c r="B67" i="11"/>
  <c r="C66" i="11"/>
  <c r="D106" i="1"/>
  <c r="C107" i="1"/>
  <c r="B61" i="1"/>
  <c r="C60" i="1"/>
  <c r="D59" i="1"/>
  <c r="E59" i="1"/>
  <c r="E66" i="11" l="1"/>
  <c r="D66" i="11"/>
  <c r="B68" i="11"/>
  <c r="C67" i="11"/>
  <c r="D110" i="11"/>
  <c r="D107" i="1"/>
  <c r="C108" i="1"/>
  <c r="B62" i="1"/>
  <c r="C61" i="1"/>
  <c r="E60" i="1"/>
  <c r="D60" i="1"/>
  <c r="D111" i="11" l="1"/>
  <c r="E67" i="11"/>
  <c r="D67" i="11"/>
  <c r="B69" i="11"/>
  <c r="C68" i="11"/>
  <c r="E61" i="1"/>
  <c r="D61" i="1"/>
  <c r="C62" i="1"/>
  <c r="B63" i="1"/>
  <c r="D108" i="1"/>
  <c r="C109" i="1"/>
  <c r="E68" i="11" l="1"/>
  <c r="D68" i="11"/>
  <c r="C69" i="11"/>
  <c r="B70" i="11"/>
  <c r="D112" i="11"/>
  <c r="D109" i="1"/>
  <c r="C110" i="1"/>
  <c r="C63" i="1"/>
  <c r="B64" i="1"/>
  <c r="D62" i="1"/>
  <c r="E62" i="1"/>
  <c r="C70" i="11" l="1"/>
  <c r="B71" i="11"/>
  <c r="E69" i="11"/>
  <c r="D69" i="11"/>
  <c r="D113" i="11"/>
  <c r="B65" i="1"/>
  <c r="C64" i="1"/>
  <c r="D110" i="1"/>
  <c r="C111" i="1"/>
  <c r="D63" i="1"/>
  <c r="E63" i="1"/>
  <c r="D114" i="11" l="1"/>
  <c r="D70" i="11"/>
  <c r="E70" i="11"/>
  <c r="B72" i="11"/>
  <c r="C71" i="11"/>
  <c r="D111" i="1"/>
  <c r="C112" i="1"/>
  <c r="B66" i="1"/>
  <c r="C65" i="1"/>
  <c r="E64" i="1"/>
  <c r="D64" i="1"/>
  <c r="B73" i="11" l="1"/>
  <c r="C72" i="11"/>
  <c r="E71" i="11"/>
  <c r="D71" i="11"/>
  <c r="D115" i="11"/>
  <c r="E65" i="1"/>
  <c r="D65" i="1"/>
  <c r="D112" i="1"/>
  <c r="C113" i="1"/>
  <c r="C66" i="1"/>
  <c r="B67" i="1"/>
  <c r="B74" i="11" l="1"/>
  <c r="C73" i="11"/>
  <c r="D116" i="11"/>
  <c r="D72" i="11"/>
  <c r="E72" i="11"/>
  <c r="B68" i="1"/>
  <c r="C67" i="1"/>
  <c r="D66" i="1"/>
  <c r="E66" i="1"/>
  <c r="D113" i="1"/>
  <c r="C114" i="1"/>
  <c r="D117" i="11" l="1"/>
  <c r="E73" i="11"/>
  <c r="D73" i="11"/>
  <c r="B75" i="11"/>
  <c r="C74" i="11"/>
  <c r="C68" i="1"/>
  <c r="B69" i="1"/>
  <c r="D114" i="1"/>
  <c r="C115" i="1"/>
  <c r="E67" i="1"/>
  <c r="D67" i="1"/>
  <c r="B76" i="11" l="1"/>
  <c r="C75" i="11"/>
  <c r="D118" i="11"/>
  <c r="E74" i="11"/>
  <c r="D74" i="11"/>
  <c r="D115" i="1"/>
  <c r="C116" i="1"/>
  <c r="B70" i="1"/>
  <c r="C69" i="1"/>
  <c r="E68" i="1"/>
  <c r="D68" i="1"/>
  <c r="D119" i="11" l="1"/>
  <c r="E75" i="11"/>
  <c r="D75" i="11"/>
  <c r="B77" i="11"/>
  <c r="C76" i="11"/>
  <c r="D116" i="1"/>
  <c r="C117" i="1"/>
  <c r="E69" i="1"/>
  <c r="D69" i="1"/>
  <c r="B71" i="1"/>
  <c r="C70" i="1"/>
  <c r="C77" i="11" l="1"/>
  <c r="B78" i="11"/>
  <c r="D120" i="11"/>
  <c r="E76" i="11"/>
  <c r="D76" i="11"/>
  <c r="D117" i="1"/>
  <c r="C118" i="1"/>
  <c r="C71" i="1"/>
  <c r="B72" i="1"/>
  <c r="E70" i="1"/>
  <c r="D70" i="1"/>
  <c r="D121" i="11" l="1"/>
  <c r="C78" i="11"/>
  <c r="B79" i="11"/>
  <c r="E77" i="11"/>
  <c r="D77" i="11"/>
  <c r="C72" i="1"/>
  <c r="B73" i="1"/>
  <c r="D71" i="1"/>
  <c r="E71" i="1"/>
  <c r="D118" i="1"/>
  <c r="C119" i="1"/>
  <c r="E78" i="11" l="1"/>
  <c r="D78" i="11"/>
  <c r="B80" i="11"/>
  <c r="C79" i="11"/>
  <c r="D122" i="11"/>
  <c r="D119" i="1"/>
  <c r="C120" i="1"/>
  <c r="B74" i="1"/>
  <c r="C73" i="1"/>
  <c r="D72" i="1"/>
  <c r="E72" i="1"/>
  <c r="D123" i="11" l="1"/>
  <c r="E79" i="11"/>
  <c r="D79" i="11"/>
  <c r="B81" i="11"/>
  <c r="C80" i="11"/>
  <c r="C74" i="1"/>
  <c r="B75" i="1"/>
  <c r="E73" i="1"/>
  <c r="D73" i="1"/>
  <c r="D120" i="1"/>
  <c r="C121" i="1"/>
  <c r="D80" i="11" l="1"/>
  <c r="E80" i="11"/>
  <c r="B82" i="11"/>
  <c r="C81" i="11"/>
  <c r="D124" i="11"/>
  <c r="D121" i="1"/>
  <c r="C122" i="1"/>
  <c r="E74" i="1"/>
  <c r="D74" i="1"/>
  <c r="C75" i="1"/>
  <c r="B76" i="1"/>
  <c r="C82" i="11" l="1"/>
  <c r="B83" i="11"/>
  <c r="D125" i="11"/>
  <c r="E81" i="11"/>
  <c r="D81" i="11"/>
  <c r="B77" i="1"/>
  <c r="C76" i="1"/>
  <c r="D122" i="1"/>
  <c r="C123" i="1"/>
  <c r="E75" i="1"/>
  <c r="D75" i="1"/>
  <c r="D126" i="11" l="1"/>
  <c r="C83" i="11"/>
  <c r="B84" i="11"/>
  <c r="E82" i="11"/>
  <c r="D82" i="11"/>
  <c r="E76" i="1"/>
  <c r="D76" i="1"/>
  <c r="C77" i="1"/>
  <c r="B78" i="1"/>
  <c r="D123" i="1"/>
  <c r="C124" i="1"/>
  <c r="E83" i="11" l="1"/>
  <c r="D83" i="11"/>
  <c r="D127" i="11"/>
  <c r="B85" i="11"/>
  <c r="C84" i="11"/>
  <c r="B79" i="1"/>
  <c r="C78" i="1"/>
  <c r="E77" i="1"/>
  <c r="D77" i="1"/>
  <c r="D124" i="1"/>
  <c r="C125" i="1"/>
  <c r="B86" i="11" l="1"/>
  <c r="C85" i="11"/>
  <c r="E84" i="11"/>
  <c r="D84" i="11"/>
  <c r="D128" i="11"/>
  <c r="D78" i="1"/>
  <c r="E78" i="1"/>
  <c r="C79" i="1"/>
  <c r="B80" i="1"/>
  <c r="D125" i="1"/>
  <c r="C126" i="1"/>
  <c r="D129" i="11" l="1"/>
  <c r="E85" i="11"/>
  <c r="D85" i="11"/>
  <c r="B87" i="11"/>
  <c r="C86" i="11"/>
  <c r="E79" i="1"/>
  <c r="D79" i="1"/>
  <c r="D126" i="1"/>
  <c r="C127" i="1"/>
  <c r="C80" i="1"/>
  <c r="B81" i="1"/>
  <c r="B88" i="11" l="1"/>
  <c r="C87" i="11"/>
  <c r="D86" i="11"/>
  <c r="E86" i="11"/>
  <c r="D130" i="11"/>
  <c r="D127" i="1"/>
  <c r="C128" i="1"/>
  <c r="B82" i="1"/>
  <c r="C81" i="1"/>
  <c r="D80" i="1"/>
  <c r="E80" i="1"/>
  <c r="E87" i="11" l="1"/>
  <c r="D87" i="11"/>
  <c r="D131" i="11"/>
  <c r="C88" i="11"/>
  <c r="B89" i="11"/>
  <c r="D81" i="1"/>
  <c r="E81" i="1"/>
  <c r="B83" i="1"/>
  <c r="C82" i="1"/>
  <c r="C129" i="1"/>
  <c r="D128" i="1"/>
  <c r="D132" i="11" l="1"/>
  <c r="D88" i="11"/>
  <c r="E88" i="11"/>
  <c r="B90" i="11"/>
  <c r="C89" i="11"/>
  <c r="D82" i="1"/>
  <c r="E82" i="1"/>
  <c r="D129" i="1"/>
  <c r="C130" i="1"/>
  <c r="C83" i="1"/>
  <c r="B84" i="1"/>
  <c r="E89" i="11" l="1"/>
  <c r="D89" i="11"/>
  <c r="B91" i="11"/>
  <c r="C90" i="11"/>
  <c r="D133" i="11"/>
  <c r="D130" i="1"/>
  <c r="C131" i="1"/>
  <c r="C84" i="1"/>
  <c r="B85" i="1"/>
  <c r="E83" i="1"/>
  <c r="D83" i="1"/>
  <c r="D90" i="11" l="1"/>
  <c r="E90" i="11"/>
  <c r="C91" i="11"/>
  <c r="B92" i="11"/>
  <c r="D134" i="11"/>
  <c r="E84" i="1"/>
  <c r="D84" i="1"/>
  <c r="D131" i="1"/>
  <c r="C132" i="1"/>
  <c r="B86" i="1"/>
  <c r="C85" i="1"/>
  <c r="E91" i="11" l="1"/>
  <c r="D91" i="11"/>
  <c r="D135" i="11"/>
  <c r="B93" i="11"/>
  <c r="C92" i="11"/>
  <c r="D132" i="1"/>
  <c r="C133" i="1"/>
  <c r="D85" i="1"/>
  <c r="E85" i="1"/>
  <c r="C86" i="1"/>
  <c r="B87" i="1"/>
  <c r="C93" i="11" l="1"/>
  <c r="B94" i="11"/>
  <c r="D136" i="11"/>
  <c r="E92" i="11"/>
  <c r="D92" i="11"/>
  <c r="C87" i="1"/>
  <c r="B88" i="1"/>
  <c r="D86" i="1"/>
  <c r="E86" i="1"/>
  <c r="D133" i="1"/>
  <c r="C134" i="1"/>
  <c r="C94" i="11" l="1"/>
  <c r="B95" i="11"/>
  <c r="D137" i="11"/>
  <c r="E93" i="11"/>
  <c r="D93" i="11"/>
  <c r="D134" i="1"/>
  <c r="C135" i="1"/>
  <c r="B89" i="1"/>
  <c r="C88" i="1"/>
  <c r="D87" i="1"/>
  <c r="E87" i="1"/>
  <c r="D138" i="11" l="1"/>
  <c r="B96" i="11"/>
  <c r="C96" i="11" s="1"/>
  <c r="C95" i="11"/>
  <c r="E94" i="11"/>
  <c r="D94" i="11"/>
  <c r="E88" i="1"/>
  <c r="D88" i="1"/>
  <c r="B90" i="1"/>
  <c r="C89" i="1"/>
  <c r="D135" i="1"/>
  <c r="C136" i="1"/>
  <c r="E96" i="11" l="1"/>
  <c r="D96" i="11"/>
  <c r="D139" i="11"/>
  <c r="E95" i="11"/>
  <c r="D95" i="11"/>
  <c r="E89" i="1"/>
  <c r="D89" i="1"/>
  <c r="C90" i="1"/>
  <c r="B91" i="1"/>
  <c r="D136" i="1"/>
  <c r="C137" i="1"/>
  <c r="D140" i="11" l="1"/>
  <c r="B92" i="1"/>
  <c r="C92" i="1" s="1"/>
  <c r="C91" i="1"/>
  <c r="D137" i="1"/>
  <c r="C138" i="1"/>
  <c r="E90" i="1"/>
  <c r="D90" i="1"/>
  <c r="D141" i="11" l="1"/>
  <c r="E92" i="1"/>
  <c r="D92" i="1"/>
  <c r="D138" i="1"/>
  <c r="C139" i="1"/>
  <c r="E91" i="1"/>
  <c r="D91" i="1"/>
  <c r="D142" i="11" l="1"/>
  <c r="D139" i="1"/>
  <c r="C140" i="1"/>
  <c r="D143" i="11" l="1"/>
  <c r="D140" i="1"/>
  <c r="C141" i="1"/>
  <c r="D144" i="11" l="1"/>
  <c r="D141" i="1"/>
  <c r="C142" i="1"/>
  <c r="D145" i="11" l="1"/>
  <c r="D142" i="1"/>
  <c r="C143" i="1"/>
  <c r="D146" i="11" l="1"/>
  <c r="D143" i="1"/>
  <c r="C144" i="1"/>
  <c r="D147" i="11" l="1"/>
  <c r="D144" i="1"/>
  <c r="C145" i="1"/>
  <c r="D148" i="11" l="1"/>
  <c r="D145" i="1"/>
  <c r="C146" i="1"/>
  <c r="D149" i="11" l="1"/>
  <c r="D146" i="1"/>
  <c r="C147" i="1"/>
  <c r="D150" i="11" l="1"/>
  <c r="D147" i="1"/>
  <c r="C148" i="1"/>
  <c r="D151" i="11" l="1"/>
  <c r="D148" i="1"/>
  <c r="C149" i="1"/>
  <c r="D152" i="11" l="1"/>
  <c r="D149" i="1"/>
  <c r="C150" i="1"/>
  <c r="D153" i="11" l="1"/>
  <c r="D150" i="1"/>
  <c r="C151" i="1"/>
  <c r="D154" i="11" l="1"/>
  <c r="D151" i="1"/>
  <c r="C152" i="1"/>
  <c r="D155" i="11" l="1"/>
  <c r="D152" i="1"/>
  <c r="C153" i="1"/>
  <c r="D156" i="11" l="1"/>
  <c r="D153" i="1"/>
  <c r="C154" i="1"/>
  <c r="D157" i="11" l="1"/>
  <c r="D154" i="1"/>
  <c r="C155" i="1"/>
  <c r="D158" i="11" l="1"/>
  <c r="D155" i="1"/>
  <c r="C156" i="1"/>
  <c r="D159" i="11" l="1"/>
  <c r="C157" i="1"/>
  <c r="D156" i="1"/>
  <c r="D160" i="11" l="1"/>
  <c r="C158" i="1"/>
  <c r="D157" i="1"/>
  <c r="D161" i="11" l="1"/>
  <c r="D158" i="1"/>
  <c r="C159" i="1"/>
  <c r="D162" i="11" l="1"/>
  <c r="D159" i="1"/>
  <c r="C160" i="1"/>
  <c r="D163" i="11" l="1"/>
  <c r="D160" i="1"/>
  <c r="C161" i="1"/>
  <c r="D164" i="11" l="1"/>
  <c r="D161" i="1"/>
  <c r="C162" i="1"/>
  <c r="D165" i="11" l="1"/>
  <c r="D162" i="1"/>
  <c r="C163" i="1"/>
  <c r="D166" i="11" l="1"/>
  <c r="D163" i="1"/>
  <c r="C164" i="1"/>
  <c r="D167" i="11" l="1"/>
  <c r="D164" i="1"/>
  <c r="C165" i="1"/>
  <c r="D168" i="11" l="1"/>
  <c r="D165" i="1"/>
  <c r="C166" i="1"/>
  <c r="D169" i="11" l="1"/>
  <c r="D166" i="1"/>
  <c r="C167" i="1"/>
  <c r="D170" i="11" l="1"/>
  <c r="D167" i="1"/>
  <c r="C168" i="1"/>
  <c r="D171" i="11" l="1"/>
  <c r="D168" i="1"/>
  <c r="C169" i="1"/>
  <c r="D172" i="11" l="1"/>
  <c r="D169" i="1"/>
  <c r="C170" i="1"/>
  <c r="D173" i="11" l="1"/>
  <c r="D170" i="1"/>
  <c r="C171" i="1"/>
  <c r="D174" i="11" l="1"/>
  <c r="D171" i="1"/>
  <c r="C172" i="1"/>
  <c r="D175" i="11" l="1"/>
  <c r="D172" i="1"/>
  <c r="C173" i="1"/>
  <c r="D176" i="11" l="1"/>
  <c r="D173" i="1"/>
  <c r="C174" i="1"/>
  <c r="D177" i="11" l="1"/>
  <c r="D174" i="1"/>
  <c r="C175" i="1"/>
  <c r="D178" i="11" l="1"/>
  <c r="D175" i="1"/>
  <c r="C176" i="1"/>
  <c r="D179" i="11" l="1"/>
  <c r="D180" i="11"/>
  <c r="D176" i="1"/>
  <c r="C177" i="1"/>
  <c r="D177" i="1" s="1"/>
</calcChain>
</file>

<file path=xl/comments1.xml><?xml version="1.0" encoding="utf-8"?>
<comments xmlns="http://schemas.openxmlformats.org/spreadsheetml/2006/main">
  <authors>
    <author>Jon</author>
  </authors>
  <commentList>
    <comment ref="E55" authorId="0">
      <text>
        <r>
          <rPr>
            <sz val="8"/>
            <color indexed="81"/>
            <rFont val="Tahoma"/>
            <family val="2"/>
          </rPr>
          <t>Cumulative Probability Distribution</t>
        </r>
      </text>
    </comment>
  </commentList>
</comments>
</file>

<file path=xl/comments2.xml><?xml version="1.0" encoding="utf-8"?>
<comments xmlns="http://schemas.openxmlformats.org/spreadsheetml/2006/main">
  <authors>
    <author>Jon</author>
  </authors>
  <commentList>
    <comment ref="E51" authorId="0">
      <text>
        <r>
          <rPr>
            <sz val="8"/>
            <color indexed="81"/>
            <rFont val="Tahoma"/>
            <family val="2"/>
          </rPr>
          <t>Cumulative Probability Distribution</t>
        </r>
      </text>
    </comment>
  </commentList>
</comments>
</file>

<file path=xl/comments3.xml><?xml version="1.0" encoding="utf-8"?>
<comments xmlns="http://schemas.openxmlformats.org/spreadsheetml/2006/main">
  <authors>
    <author>Jon</author>
  </authors>
  <commentList>
    <comment ref="E51" authorId="0">
      <text>
        <r>
          <rPr>
            <sz val="8"/>
            <color indexed="81"/>
            <rFont val="Tahoma"/>
            <family val="2"/>
          </rPr>
          <t>Cumulative Probability Distribution</t>
        </r>
      </text>
    </comment>
  </commentList>
</comments>
</file>

<file path=xl/comments4.xml><?xml version="1.0" encoding="utf-8"?>
<comments xmlns="http://schemas.openxmlformats.org/spreadsheetml/2006/main">
  <authors>
    <author>Jon</author>
  </authors>
  <commentList>
    <comment ref="L18" authorId="0">
      <text>
        <r>
          <rPr>
            <b/>
            <u/>
            <sz val="8"/>
            <color indexed="81"/>
            <rFont val="Tahoma"/>
            <family val="2"/>
          </rPr>
          <t xml:space="preserve">Limited Use Policy
</t>
        </r>
        <r>
          <rPr>
            <sz val="8"/>
            <color indexed="81"/>
            <rFont val="Tahoma"/>
            <family val="2"/>
          </rPr>
          <t xml:space="preserve">You may make archival copies and customize this template (the "Software") for your </t>
        </r>
        <r>
          <rPr>
            <b/>
            <sz val="8"/>
            <color indexed="81"/>
            <rFont val="Tahoma"/>
            <family val="2"/>
          </rPr>
          <t>personal and noncommercial use only</t>
        </r>
        <r>
          <rPr>
            <sz val="8"/>
            <color indexed="81"/>
            <rFont val="Tahoma"/>
            <family val="2"/>
          </rPr>
          <t xml:space="preserve">. This template or any document including or derived from this template </t>
        </r>
        <r>
          <rPr>
            <b/>
            <sz val="8"/>
            <color indexed="10"/>
            <rFont val="Tahoma"/>
            <family val="2"/>
          </rPr>
          <t>may NOT be sold, distributed, published to an online gallery, or placed on a public server such as the internet</t>
        </r>
        <r>
          <rPr>
            <sz val="8"/>
            <color indexed="81"/>
            <rFont val="Tahoma"/>
            <family val="2"/>
          </rPr>
          <t xml:space="preserve"> without the express written permission of Vertex42 LLC.
</t>
        </r>
        <r>
          <rPr>
            <b/>
            <sz val="8"/>
            <color indexed="81"/>
            <rFont val="Tahoma"/>
            <family val="2"/>
          </rPr>
          <t xml:space="preserve">You may not remove or alter any logo, trademark, copyright, disclaimer, brand, hyperlink, terms of use, attribution, or other proprietary notices or marks within this template.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<sst xmlns="http://schemas.openxmlformats.org/spreadsheetml/2006/main" count="104" uniqueCount="53">
  <si>
    <r>
      <t xml:space="preserve">Mean, </t>
    </r>
    <r>
      <rPr>
        <sz val="10"/>
        <rFont val="Symbol"/>
        <family val="1"/>
        <charset val="2"/>
      </rPr>
      <t>m</t>
    </r>
  </si>
  <si>
    <r>
      <t xml:space="preserve">Standard Deviation, </t>
    </r>
    <r>
      <rPr>
        <sz val="10"/>
        <rFont val="Symbol"/>
        <family val="1"/>
        <charset val="2"/>
      </rPr>
      <t>s</t>
    </r>
  </si>
  <si>
    <t>x</t>
  </si>
  <si>
    <t>z</t>
  </si>
  <si>
    <r>
      <t>f</t>
    </r>
    <r>
      <rPr>
        <b/>
        <sz val="10"/>
        <rFont val="Verdana"/>
        <family val="2"/>
      </rPr>
      <t>(</t>
    </r>
    <r>
      <rPr>
        <b/>
        <i/>
        <sz val="10"/>
        <rFont val="Verdana"/>
        <family val="2"/>
      </rPr>
      <t>x</t>
    </r>
    <r>
      <rPr>
        <b/>
        <sz val="10"/>
        <rFont val="Verdana"/>
        <family val="2"/>
      </rPr>
      <t>)</t>
    </r>
  </si>
  <si>
    <t>Graph Limits</t>
  </si>
  <si>
    <r>
      <t>z</t>
    </r>
    <r>
      <rPr>
        <vertAlign val="subscript"/>
        <sz val="10"/>
        <rFont val="Verdana"/>
        <family val="2"/>
      </rPr>
      <t>min</t>
    </r>
  </si>
  <si>
    <r>
      <t>z</t>
    </r>
    <r>
      <rPr>
        <vertAlign val="subscript"/>
        <sz val="10"/>
        <rFont val="Verdana"/>
        <family val="2"/>
      </rPr>
      <t>max</t>
    </r>
  </si>
  <si>
    <t>F(x)</t>
  </si>
  <si>
    <t>http://vertex42.com/ExcelArticles/mc/NormalDistribution-Excel.html</t>
  </si>
  <si>
    <t>Wittwer, J. W., "Graphing a Normal Distribution in Excel" From Vertex42.com, November 1, 2004</t>
  </si>
  <si>
    <t>=NORMINV(rand(),mean,standard_dev)</t>
  </si>
  <si>
    <t>Generate Random Normal Values</t>
  </si>
  <si>
    <r>
      <t>Normal</t>
    </r>
    <r>
      <rPr>
        <b/>
        <sz val="18"/>
        <rFont val="Arial"/>
        <family val="2"/>
      </rPr>
      <t xml:space="preserve"> Distribution</t>
    </r>
  </si>
  <si>
    <t>© 2004 Vertex42 LLC</t>
  </si>
  <si>
    <t>http://www.exceluser.com/explore/normalcurve.htm</t>
  </si>
  <si>
    <t>B61*$D$4+$D$3</t>
  </si>
  <si>
    <t>x1</t>
  </si>
  <si>
    <t>x2</t>
  </si>
  <si>
    <t>z1</t>
  </si>
  <si>
    <t>z2</t>
  </si>
  <si>
    <t>%</t>
  </si>
  <si>
    <t>Settings</t>
  </si>
  <si>
    <t>or clicking on the end to select the end point.</t>
  </si>
  <si>
    <t xml:space="preserve">  Titles</t>
  </si>
  <si>
    <t xml:space="preserve">  Answer</t>
  </si>
  <si>
    <t xml:space="preserve">  Z is a normal random variable. </t>
  </si>
  <si>
    <t xml:space="preserve">  Pick the probability value by moving the bar,</t>
  </si>
  <si>
    <t xml:space="preserve">  Find the interval such that P(Z&lt;a) is given.</t>
  </si>
  <si>
    <t xml:space="preserve">  Find the interval such that P(-a&lt;Z&lt;a) is given.</t>
  </si>
  <si>
    <t>P(-a&lt;Z&lt;a)=</t>
  </si>
  <si>
    <t>P(Z&gt;a)=</t>
  </si>
  <si>
    <t xml:space="preserve">  Title</t>
  </si>
  <si>
    <t>Probability in between is</t>
  </si>
  <si>
    <t xml:space="preserve">The probabilty on the right is </t>
  </si>
  <si>
    <t>P(Z&lt;a)=</t>
  </si>
  <si>
    <t xml:space="preserve">The probabilty on the left  is </t>
  </si>
  <si>
    <t xml:space="preserve">  Find the interval such that P(Z&gt;a) is given.</t>
  </si>
  <si>
    <t>Readme</t>
  </si>
  <si>
    <t xml:space="preserve">  How to use: </t>
  </si>
  <si>
    <t xml:space="preserve">  Note:</t>
  </si>
  <si>
    <t>Revision history</t>
  </si>
  <si>
    <t xml:space="preserve">  May 2012: Created by Tung Liu. See the reference. </t>
  </si>
  <si>
    <t xml:space="preserve">  May 26, 2012: Revised by Tung Liu. Change the format of the input data.</t>
  </si>
  <si>
    <t>Reference</t>
  </si>
  <si>
    <t xml:space="preserve">  Purpose: This Excel file provides an interactive way to find the region of Z with given probability.</t>
  </si>
  <si>
    <t xml:space="preserve">     Use bar tool to select probability value.</t>
  </si>
  <si>
    <t xml:space="preserve">     You cannot enter the probability value. If you do this, the bar tool won't work. </t>
  </si>
  <si>
    <t xml:space="preserve">     If you want to specify your probability value, you should save this original file separately and enter the value. </t>
  </si>
  <si>
    <t>a=</t>
  </si>
  <si>
    <t>-a=</t>
  </si>
  <si>
    <t>Set E16 =F36</t>
  </si>
  <si>
    <t>Set F16 =E35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</si>
</sst>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8" x14ac:knownFonts="1">
    <font>
      <sz val="10"/>
      <name val="Verdana"/>
    </font>
    <font>
      <sz val="11"/>
      <color theme="1"/>
      <name val="Calibri"/>
      <family val="2"/>
      <scheme val="minor"/>
    </font>
    <font>
      <sz val="11"/>
      <color theme="1"/>
      <name val="Calibri"/>
      <family val="2"/>
      <scheme val="minor"/>
    </font>
    <font>
      <sz val="10"/>
      <name val="Verdana"/>
      <family val="2"/>
    </font>
    <font>
      <b/>
      <sz val="10"/>
      <name val="Verdana"/>
      <family val="2"/>
    </font>
    <font>
      <b/>
      <i/>
      <sz val="10"/>
      <name val="Verdana"/>
      <family val="2"/>
    </font>
    <font>
      <sz val="10"/>
      <name val="Symbol"/>
      <family val="1"/>
      <charset val="2"/>
    </font>
    <font>
      <sz val="10"/>
      <name val="Verdana"/>
      <family val="2"/>
    </font>
    <font>
      <vertAlign val="subscript"/>
      <sz val="10"/>
      <name val="Verdana"/>
      <family val="2"/>
    </font>
    <font>
      <i/>
      <sz val="10"/>
      <name val="Verdana"/>
      <family val="2"/>
    </font>
    <font>
      <u/>
      <sz val="10"/>
      <color indexed="12"/>
      <name val="Verdana"/>
      <family val="2"/>
    </font>
    <font>
      <sz val="8"/>
      <color indexed="81"/>
      <name val="Tahoma"/>
      <family val="2"/>
    </font>
    <font>
      <b/>
      <sz val="10"/>
      <color indexed="12"/>
      <name val="Verdana"/>
      <family val="2"/>
    </font>
    <font>
      <b/>
      <sz val="10"/>
      <color indexed="14"/>
      <name val="Verdana"/>
      <family val="2"/>
    </font>
    <font>
      <b/>
      <sz val="10"/>
      <color indexed="10"/>
      <name val="Verdana"/>
      <family val="2"/>
    </font>
    <font>
      <i/>
      <sz val="8"/>
      <name val="Verdana"/>
      <family val="2"/>
    </font>
    <font>
      <sz val="10"/>
      <name val="Century Gothic"/>
      <family val="2"/>
    </font>
    <font>
      <sz val="10"/>
      <name val="Arial"/>
      <family val="2"/>
    </font>
    <font>
      <b/>
      <sz val="12"/>
      <color indexed="16"/>
      <name val="Verdana"/>
      <family val="2"/>
    </font>
    <font>
      <b/>
      <u/>
      <sz val="8"/>
      <color indexed="81"/>
      <name val="Tahoma"/>
      <family val="2"/>
    </font>
    <font>
      <u/>
      <sz val="8"/>
      <color indexed="12"/>
      <name val="Verdana"/>
      <family val="2"/>
    </font>
    <font>
      <sz val="8"/>
      <name val="Tahoma"/>
      <family val="2"/>
    </font>
    <font>
      <b/>
      <sz val="8"/>
      <color indexed="81"/>
      <name val="Tahoma"/>
      <family val="2"/>
    </font>
    <font>
      <b/>
      <sz val="8"/>
      <color indexed="10"/>
      <name val="Tahoma"/>
      <family val="2"/>
    </font>
    <font>
      <b/>
      <sz val="18"/>
      <color indexed="12"/>
      <name val="Arial"/>
      <family val="2"/>
    </font>
    <font>
      <b/>
      <sz val="18"/>
      <name val="Arial"/>
      <family val="2"/>
    </font>
    <font>
      <b/>
      <sz val="10"/>
      <color rgb="FFFF0000"/>
      <name val="Verdana"/>
      <family val="2"/>
    </font>
    <font>
      <b/>
      <sz val="11"/>
      <color theme="1"/>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8" tint="0.59999389629810485"/>
        <bgColor indexed="65"/>
      </patternFill>
    </fill>
    <fill>
      <patternFill patternType="solid">
        <fgColor theme="0"/>
        <bgColor indexed="64"/>
      </patternFill>
    </fill>
    <fill>
      <patternFill patternType="solid">
        <fgColor rgb="FFC1F1ED"/>
        <bgColor indexed="64"/>
      </patternFill>
    </fill>
    <fill>
      <patternFill patternType="solid">
        <fgColor theme="0" tint="-4.9989318521683403E-2"/>
        <bgColor indexed="64"/>
      </patternFill>
    </fill>
  </fills>
  <borders count="12">
    <border>
      <left/>
      <right/>
      <top/>
      <bottom/>
      <diagonal/>
    </border>
    <border>
      <left/>
      <right/>
      <top/>
      <bottom style="thin">
        <color indexed="64"/>
      </bottom>
      <diagonal/>
    </border>
    <border>
      <left style="thin">
        <color indexed="55"/>
      </left>
      <right style="thin">
        <color indexed="55"/>
      </right>
      <top style="thin">
        <color indexed="55"/>
      </top>
      <bottom style="thin">
        <color indexed="55"/>
      </bottom>
      <diagonal/>
    </border>
    <border>
      <left style="double">
        <color auto="1"/>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bottom style="thin">
        <color auto="1"/>
      </bottom>
      <diagonal/>
    </border>
  </borders>
  <cellStyleXfs count="10">
    <xf numFmtId="0" fontId="0" fillId="0" borderId="0"/>
    <xf numFmtId="0" fontId="16" fillId="0" borderId="0"/>
    <xf numFmtId="43" fontId="3" fillId="0" borderId="0" applyFont="0" applyFill="0" applyBorder="0" applyAlignment="0" applyProtection="0"/>
    <xf numFmtId="0" fontId="10" fillId="0" borderId="0" applyNumberFormat="0" applyFill="0" applyBorder="0" applyAlignment="0" applyProtection="0">
      <alignment vertical="top"/>
      <protection locked="0"/>
    </xf>
    <xf numFmtId="0" fontId="17" fillId="0" borderId="0"/>
    <xf numFmtId="9" fontId="3" fillId="0" borderId="0" applyFont="0" applyFill="0" applyBorder="0" applyAlignment="0" applyProtection="0"/>
    <xf numFmtId="0" fontId="16" fillId="0" borderId="0" applyNumberFormat="0" applyFill="0" applyBorder="0" applyAlignment="0" applyProtection="0"/>
    <xf numFmtId="0" fontId="3" fillId="0" borderId="0"/>
    <xf numFmtId="0" fontId="2" fillId="4" borderId="0" applyNumberFormat="0" applyBorder="0" applyAlignment="0" applyProtection="0"/>
    <xf numFmtId="0" fontId="1" fillId="4" borderId="0" applyNumberFormat="0" applyBorder="0" applyAlignment="0" applyProtection="0"/>
  </cellStyleXfs>
  <cellXfs count="104">
    <xf numFmtId="0" fontId="0" fillId="0" borderId="0" xfId="0"/>
    <xf numFmtId="0" fontId="0" fillId="0" borderId="0" xfId="0" applyAlignment="1">
      <alignment horizontal="right"/>
    </xf>
    <xf numFmtId="0" fontId="5" fillId="2" borderId="1" xfId="0" applyFont="1" applyFill="1" applyBorder="1" applyAlignment="1">
      <alignment horizontal="center"/>
    </xf>
    <xf numFmtId="0" fontId="0" fillId="0" borderId="0" xfId="0" applyAlignment="1">
      <alignment horizontal="center"/>
    </xf>
    <xf numFmtId="0" fontId="0" fillId="0" borderId="0" xfId="0" applyNumberFormat="1"/>
    <xf numFmtId="10" fontId="0" fillId="0" borderId="0" xfId="5" applyNumberFormat="1" applyFont="1"/>
    <xf numFmtId="0" fontId="0" fillId="2" borderId="1" xfId="0" applyFill="1" applyBorder="1"/>
    <xf numFmtId="0" fontId="5" fillId="2" borderId="1" xfId="0" applyNumberFormat="1" applyFont="1" applyFill="1" applyBorder="1"/>
    <xf numFmtId="0" fontId="9" fillId="0" borderId="0" xfId="0" applyFont="1"/>
    <xf numFmtId="0" fontId="7" fillId="0" borderId="0" xfId="0" applyNumberFormat="1" applyFont="1" applyAlignment="1">
      <alignment horizontal="right"/>
    </xf>
    <xf numFmtId="0" fontId="0" fillId="0" borderId="0" xfId="0" applyFill="1"/>
    <xf numFmtId="0" fontId="15" fillId="0" borderId="0" xfId="0" applyFont="1"/>
    <xf numFmtId="0" fontId="20" fillId="0" borderId="0" xfId="3" applyFont="1" applyAlignment="1" applyProtection="1"/>
    <xf numFmtId="0" fontId="0" fillId="0" borderId="0" xfId="0" quotePrefix="1"/>
    <xf numFmtId="0" fontId="21" fillId="0" borderId="0" xfId="2" applyNumberFormat="1" applyFont="1" applyFill="1" applyAlignment="1">
      <alignment horizontal="right"/>
    </xf>
    <xf numFmtId="0" fontId="0" fillId="3" borderId="2" xfId="0" applyFill="1" applyBorder="1"/>
    <xf numFmtId="0" fontId="18" fillId="2" borderId="0" xfId="4" applyFont="1" applyFill="1" applyBorder="1" applyAlignment="1">
      <alignment vertical="center"/>
    </xf>
    <xf numFmtId="0" fontId="24" fillId="2" borderId="0" xfId="0" applyFont="1" applyFill="1" applyBorder="1"/>
    <xf numFmtId="10" fontId="3" fillId="0" borderId="0" xfId="5" applyNumberFormat="1" applyFont="1"/>
    <xf numFmtId="0" fontId="3" fillId="0" borderId="0" xfId="0" applyFont="1"/>
    <xf numFmtId="0" fontId="10" fillId="0" borderId="0" xfId="3" applyAlignment="1" applyProtection="1"/>
    <xf numFmtId="0" fontId="3" fillId="0" borderId="0" xfId="0" applyNumberFormat="1" applyFont="1"/>
    <xf numFmtId="0" fontId="3" fillId="0" borderId="0" xfId="0" applyNumberFormat="1" applyFont="1" applyAlignment="1">
      <alignment horizontal="right"/>
    </xf>
    <xf numFmtId="0" fontId="3" fillId="0" borderId="0" xfId="0" applyFont="1" applyAlignment="1">
      <alignment horizontal="right"/>
    </xf>
    <xf numFmtId="0" fontId="3" fillId="0" borderId="0" xfId="7"/>
    <xf numFmtId="0" fontId="3" fillId="0" borderId="0" xfId="7" applyAlignment="1">
      <alignment horizontal="center"/>
    </xf>
    <xf numFmtId="0" fontId="5" fillId="2" borderId="1" xfId="7" applyFont="1" applyFill="1" applyBorder="1" applyAlignment="1">
      <alignment horizontal="center"/>
    </xf>
    <xf numFmtId="0" fontId="3" fillId="0" borderId="0" xfId="7" applyNumberFormat="1"/>
    <xf numFmtId="0" fontId="3" fillId="0" borderId="0" xfId="7" applyFill="1"/>
    <xf numFmtId="0" fontId="3" fillId="0" borderId="0" xfId="7" applyNumberFormat="1" applyFont="1" applyAlignment="1">
      <alignment horizontal="right"/>
    </xf>
    <xf numFmtId="0" fontId="3" fillId="2" borderId="1" xfId="7" applyFill="1" applyBorder="1"/>
    <xf numFmtId="0" fontId="5" fillId="2" borderId="1" xfId="7" applyNumberFormat="1" applyFont="1" applyFill="1" applyBorder="1"/>
    <xf numFmtId="0" fontId="3" fillId="0" borderId="0" xfId="7" applyAlignment="1">
      <alignment horizontal="right"/>
    </xf>
    <xf numFmtId="0" fontId="9" fillId="0" borderId="0" xfId="7" applyFont="1"/>
    <xf numFmtId="0" fontId="3" fillId="0" borderId="0" xfId="7" quotePrefix="1"/>
    <xf numFmtId="0" fontId="0" fillId="5" borderId="2" xfId="0" applyFill="1" applyBorder="1"/>
    <xf numFmtId="0" fontId="3" fillId="5" borderId="2" xfId="7" applyFill="1" applyBorder="1"/>
    <xf numFmtId="0" fontId="4" fillId="0" borderId="3" xfId="0" applyFont="1" applyBorder="1"/>
    <xf numFmtId="0" fontId="0" fillId="0" borderId="0" xfId="0" applyBorder="1"/>
    <xf numFmtId="0" fontId="0" fillId="0" borderId="3" xfId="0" applyBorder="1"/>
    <xf numFmtId="0" fontId="26" fillId="0" borderId="3" xfId="0" applyNumberFormat="1" applyFont="1" applyBorder="1"/>
    <xf numFmtId="0" fontId="3" fillId="0" borderId="3" xfId="0" applyFont="1" applyBorder="1"/>
    <xf numFmtId="0" fontId="26" fillId="0" borderId="0" xfId="0" applyNumberFormat="1" applyFont="1" applyBorder="1"/>
    <xf numFmtId="0" fontId="2" fillId="0" borderId="0" xfId="8" applyFill="1"/>
    <xf numFmtId="0" fontId="0" fillId="6" borderId="2" xfId="0" applyFill="1" applyBorder="1"/>
    <xf numFmtId="0" fontId="0" fillId="0" borderId="4" xfId="0" applyBorder="1"/>
    <xf numFmtId="0" fontId="0" fillId="0" borderId="5" xfId="0" applyBorder="1"/>
    <xf numFmtId="0" fontId="0" fillId="0" borderId="6" xfId="0" applyBorder="1"/>
    <xf numFmtId="0" fontId="0" fillId="0" borderId="7" xfId="0" applyBorder="1"/>
    <xf numFmtId="0" fontId="4" fillId="0" borderId="0" xfId="0" applyFont="1" applyBorder="1" applyAlignment="1">
      <alignment horizontal="right"/>
    </xf>
    <xf numFmtId="0" fontId="14" fillId="0" borderId="7" xfId="0" applyNumberFormat="1" applyFont="1" applyBorder="1" applyAlignment="1">
      <alignment horizontal="right"/>
    </xf>
    <xf numFmtId="0" fontId="13" fillId="0" borderId="7" xfId="0" applyNumberFormat="1" applyFont="1" applyBorder="1" applyAlignment="1">
      <alignment horizontal="right"/>
    </xf>
    <xf numFmtId="0" fontId="12" fillId="0" borderId="7" xfId="0" applyNumberFormat="1" applyFont="1" applyBorder="1" applyAlignment="1">
      <alignment horizontal="right"/>
    </xf>
    <xf numFmtId="0" fontId="3" fillId="0" borderId="0" xfId="0" applyFont="1" applyBorder="1"/>
    <xf numFmtId="0" fontId="5" fillId="0" borderId="3" xfId="0" applyFont="1" applyBorder="1"/>
    <xf numFmtId="10" fontId="3" fillId="0" borderId="0" xfId="0" applyNumberFormat="1" applyFont="1" applyBorder="1"/>
    <xf numFmtId="0" fontId="3" fillId="0" borderId="7" xfId="0" applyFont="1" applyBorder="1"/>
    <xf numFmtId="0" fontId="0" fillId="0" borderId="8" xfId="0" applyBorder="1"/>
    <xf numFmtId="0" fontId="0" fillId="0" borderId="9" xfId="0" applyBorder="1"/>
    <xf numFmtId="0" fontId="3" fillId="0" borderId="10" xfId="0" applyNumberFormat="1" applyFont="1" applyBorder="1"/>
    <xf numFmtId="0" fontId="3" fillId="0" borderId="0" xfId="0" applyNumberFormat="1" applyFont="1" applyBorder="1"/>
    <xf numFmtId="0" fontId="5" fillId="7" borderId="11" xfId="0" applyFont="1" applyFill="1" applyBorder="1"/>
    <xf numFmtId="0" fontId="0" fillId="7" borderId="1" xfId="0" applyFill="1" applyBorder="1"/>
    <xf numFmtId="0" fontId="3" fillId="0" borderId="6" xfId="7" applyBorder="1"/>
    <xf numFmtId="0" fontId="3" fillId="0" borderId="7" xfId="7" applyBorder="1"/>
    <xf numFmtId="0" fontId="14" fillId="0" borderId="0" xfId="0" applyNumberFormat="1" applyFont="1" applyBorder="1" applyAlignment="1">
      <alignment horizontal="right"/>
    </xf>
    <xf numFmtId="0" fontId="13" fillId="0" borderId="0" xfId="0" applyNumberFormat="1" applyFont="1" applyBorder="1" applyAlignment="1">
      <alignment horizontal="right"/>
    </xf>
    <xf numFmtId="0" fontId="12" fillId="0" borderId="0" xfId="0" applyNumberFormat="1" applyFont="1" applyBorder="1" applyAlignment="1">
      <alignment horizontal="right"/>
    </xf>
    <xf numFmtId="0" fontId="3" fillId="0" borderId="0" xfId="7" applyBorder="1"/>
    <xf numFmtId="0" fontId="3" fillId="0" borderId="10" xfId="7" applyBorder="1"/>
    <xf numFmtId="0" fontId="3" fillId="3" borderId="2" xfId="7" applyFill="1" applyBorder="1"/>
    <xf numFmtId="0" fontId="3" fillId="0" borderId="4" xfId="7" applyBorder="1"/>
    <xf numFmtId="0" fontId="3" fillId="0" borderId="5" xfId="7" applyBorder="1"/>
    <xf numFmtId="0" fontId="3" fillId="0" borderId="3" xfId="7" applyBorder="1"/>
    <xf numFmtId="0" fontId="4" fillId="0" borderId="0" xfId="7" applyFont="1" applyBorder="1" applyAlignment="1">
      <alignment horizontal="right"/>
    </xf>
    <xf numFmtId="0" fontId="14" fillId="0" borderId="0" xfId="7" applyNumberFormat="1" applyFont="1" applyBorder="1" applyAlignment="1">
      <alignment horizontal="right"/>
    </xf>
    <xf numFmtId="10" fontId="0" fillId="0" borderId="7" xfId="5" applyNumberFormat="1" applyFont="1" applyBorder="1"/>
    <xf numFmtId="0" fontId="13" fillId="0" borderId="0" xfId="7" applyNumberFormat="1" applyFont="1" applyBorder="1" applyAlignment="1">
      <alignment horizontal="right"/>
    </xf>
    <xf numFmtId="0" fontId="12" fillId="0" borderId="0" xfId="7" applyNumberFormat="1" applyFont="1" applyBorder="1" applyAlignment="1">
      <alignment horizontal="right"/>
    </xf>
    <xf numFmtId="0" fontId="5" fillId="0" borderId="3" xfId="7" applyFont="1" applyBorder="1"/>
    <xf numFmtId="0" fontId="3" fillId="0" borderId="8" xfId="7" applyBorder="1"/>
    <xf numFmtId="0" fontId="3" fillId="0" borderId="9" xfId="7" applyBorder="1"/>
    <xf numFmtId="0" fontId="3" fillId="0" borderId="0" xfId="7" applyFill="1" applyBorder="1"/>
    <xf numFmtId="0" fontId="3" fillId="0" borderId="3" xfId="7" applyFont="1" applyBorder="1"/>
    <xf numFmtId="0" fontId="4" fillId="0" borderId="0" xfId="7" applyFont="1" applyBorder="1"/>
    <xf numFmtId="0" fontId="5" fillId="7" borderId="11" xfId="7" applyFont="1" applyFill="1" applyBorder="1"/>
    <xf numFmtId="0" fontId="0" fillId="0" borderId="10" xfId="0" applyBorder="1"/>
    <xf numFmtId="0" fontId="4" fillId="0" borderId="0" xfId="0" applyFont="1"/>
    <xf numFmtId="0" fontId="0" fillId="6" borderId="0" xfId="0" applyFill="1"/>
    <xf numFmtId="0" fontId="0" fillId="0" borderId="0" xfId="0" applyFill="1" applyBorder="1"/>
    <xf numFmtId="0" fontId="4" fillId="0" borderId="0" xfId="0" applyNumberFormat="1" applyFont="1" applyBorder="1" applyAlignment="1">
      <alignment horizontal="right"/>
    </xf>
    <xf numFmtId="10" fontId="4" fillId="0" borderId="0" xfId="5" applyNumberFormat="1" applyFont="1" applyBorder="1"/>
    <xf numFmtId="0" fontId="4" fillId="0" borderId="0" xfId="7" applyNumberFormat="1" applyFont="1" applyBorder="1" applyAlignment="1">
      <alignment horizontal="right"/>
    </xf>
    <xf numFmtId="9" fontId="4" fillId="0" borderId="0" xfId="5" applyNumberFormat="1" applyFont="1" applyBorder="1"/>
    <xf numFmtId="0" fontId="4" fillId="0" borderId="0" xfId="0" applyFont="1" applyBorder="1"/>
    <xf numFmtId="0" fontId="27" fillId="6" borderId="0" xfId="8" applyFont="1" applyFill="1" applyBorder="1"/>
    <xf numFmtId="0" fontId="4" fillId="0" borderId="3" xfId="0" applyFont="1" applyBorder="1" applyAlignment="1">
      <alignment horizontal="right"/>
    </xf>
    <xf numFmtId="0" fontId="4" fillId="0" borderId="3" xfId="7" applyFont="1" applyBorder="1" applyAlignment="1">
      <alignment horizontal="right"/>
    </xf>
    <xf numFmtId="0" fontId="27" fillId="4" borderId="0" xfId="9" applyFont="1" applyBorder="1"/>
    <xf numFmtId="0" fontId="4" fillId="0" borderId="3" xfId="0" quotePrefix="1" applyFont="1" applyBorder="1" applyAlignment="1">
      <alignment horizontal="right"/>
    </xf>
    <xf numFmtId="0" fontId="4" fillId="6" borderId="0" xfId="0" applyFont="1" applyFill="1"/>
    <xf numFmtId="1" fontId="4" fillId="6" borderId="0" xfId="5" applyNumberFormat="1" applyFont="1" applyFill="1" applyBorder="1"/>
    <xf numFmtId="0" fontId="0" fillId="6" borderId="0" xfId="0" applyFill="1" applyBorder="1"/>
    <xf numFmtId="0" fontId="3" fillId="6" borderId="0" xfId="7" applyFill="1"/>
  </cellXfs>
  <cellStyles count="10">
    <cellStyle name="40% - Accent5" xfId="8" builtinId="47"/>
    <cellStyle name="40% - Accent5 2" xfId="9"/>
    <cellStyle name="Century" xfId="1"/>
    <cellStyle name="Comma" xfId="2" builtinId="3"/>
    <cellStyle name="Hyperlink" xfId="3" builtinId="8"/>
    <cellStyle name="Normal" xfId="0" builtinId="0"/>
    <cellStyle name="Normal 2" xfId="7"/>
    <cellStyle name="Normal_TheMarketMatrix_v2-1" xfId="4"/>
    <cellStyle name="Percent" xfId="5" builtinId="5"/>
    <cellStyle name="Vertex42 Style"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FF00FF"/>
      <rgbColor rgb="0053D4C9"/>
      <rgbColor rgb="00631F34"/>
      <rgbColor rgb="00008000"/>
      <rgbColor rgb="00002850"/>
      <rgbColor rgb="00819C00"/>
      <rgbColor rgb="007B007B"/>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CC"/>
      <rgbColor rgb="00BBCCDD"/>
      <rgbColor rgb="00F9C7D7"/>
      <rgbColor rgb="00E6BBE6"/>
      <rgbColor rgb="00E8D9C4"/>
      <rgbColor rgb="003E70A1"/>
      <rgbColor rgb="0036ACA2"/>
      <rgbColor rgb="00AEC53D"/>
      <rgbColor rgb="00DBB887"/>
      <rgbColor rgb="00C6934C"/>
      <rgbColor rgb="00935600"/>
      <rgbColor rgb="00B782D9"/>
      <rgbColor rgb="00B2B2B2"/>
      <rgbColor rgb="00003366"/>
      <rgbColor rgb="0036AD36"/>
      <rgbColor rgb="001B571B"/>
      <rgbColor rgb="0058631F"/>
      <rgbColor rgb="00734300"/>
      <rgbColor rgb="00AA34AA"/>
      <rgbColor rgb="006100A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2.xml"/><Relationship Id="rId7" Type="http://schemas.openxmlformats.org/officeDocument/2006/relationships/worksheet" Target="worksheets/sheet4.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alcChain" Target="calcChain.xml"/><Relationship Id="rId5" Type="http://schemas.openxmlformats.org/officeDocument/2006/relationships/worksheet" Target="worksheets/sheet3.xml"/><Relationship Id="rId10" Type="http://schemas.openxmlformats.org/officeDocument/2006/relationships/sharedStrings" Target="sharedStrings.xml"/><Relationship Id="rId4" Type="http://schemas.openxmlformats.org/officeDocument/2006/relationships/chartsheet" Target="chartsheets/sheet2.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Standard Normal Probability Distribution</a:t>
            </a:r>
          </a:p>
        </c:rich>
      </c:tx>
      <c:layout>
        <c:manualLayout>
          <c:xMode val="edge"/>
          <c:yMode val="edge"/>
          <c:x val="0.23181676917251021"/>
          <c:y val="4.1894447633116609E-2"/>
        </c:manualLayout>
      </c:layout>
      <c:overlay val="1"/>
    </c:title>
    <c:autoTitleDeleted val="0"/>
    <c:plotArea>
      <c:layout>
        <c:manualLayout>
          <c:layoutTarget val="inner"/>
          <c:xMode val="edge"/>
          <c:yMode val="edge"/>
          <c:x val="0.14120386692956913"/>
          <c:y val="0.27972402331301771"/>
          <c:w val="0.80044397435395198"/>
          <c:h val="0.50618382301598419"/>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Between!$C$101:$C$181</c:f>
              <c:numCache>
                <c:formatCode>General</c:formatCode>
                <c:ptCount val="81"/>
                <c:pt idx="0">
                  <c:v>-1.6448536269514726</c:v>
                </c:pt>
                <c:pt idx="1">
                  <c:v>-1.6037322862776859</c:v>
                </c:pt>
                <c:pt idx="2">
                  <c:v>-1.5626109456038992</c:v>
                </c:pt>
                <c:pt idx="3">
                  <c:v>-1.5214896049301125</c:v>
                </c:pt>
                <c:pt idx="4">
                  <c:v>-1.4803682642563258</c:v>
                </c:pt>
                <c:pt idx="5">
                  <c:v>-1.4392469235825391</c:v>
                </c:pt>
                <c:pt idx="6">
                  <c:v>-1.3981255829087524</c:v>
                </c:pt>
                <c:pt idx="7">
                  <c:v>-1.3570042422349657</c:v>
                </c:pt>
                <c:pt idx="8">
                  <c:v>-1.315882901561179</c:v>
                </c:pt>
                <c:pt idx="9">
                  <c:v>-1.2747615608873923</c:v>
                </c:pt>
                <c:pt idx="10">
                  <c:v>-1.2336402202136056</c:v>
                </c:pt>
                <c:pt idx="11">
                  <c:v>-1.1925188795398189</c:v>
                </c:pt>
                <c:pt idx="12">
                  <c:v>-1.1513975388660322</c:v>
                </c:pt>
                <c:pt idx="13">
                  <c:v>-1.1102761981922455</c:v>
                </c:pt>
                <c:pt idx="14">
                  <c:v>-1.0691548575184588</c:v>
                </c:pt>
                <c:pt idx="15">
                  <c:v>-1.0280335168446721</c:v>
                </c:pt>
                <c:pt idx="16">
                  <c:v>-0.98691217617088534</c:v>
                </c:pt>
                <c:pt idx="17">
                  <c:v>-0.94579083549709853</c:v>
                </c:pt>
                <c:pt idx="18">
                  <c:v>-0.90466949482331172</c:v>
                </c:pt>
                <c:pt idx="19">
                  <c:v>-0.8635481541495249</c:v>
                </c:pt>
                <c:pt idx="20">
                  <c:v>-0.82242681347573809</c:v>
                </c:pt>
                <c:pt idx="21">
                  <c:v>-0.78130547280195128</c:v>
                </c:pt>
                <c:pt idx="22">
                  <c:v>-0.74018413212816447</c:v>
                </c:pt>
                <c:pt idx="23">
                  <c:v>-0.69906279145437766</c:v>
                </c:pt>
                <c:pt idx="24">
                  <c:v>-0.65794145078059085</c:v>
                </c:pt>
                <c:pt idx="25">
                  <c:v>-0.61682011010680404</c:v>
                </c:pt>
                <c:pt idx="26">
                  <c:v>-0.57569876943301723</c:v>
                </c:pt>
                <c:pt idx="27">
                  <c:v>-0.53457742875923042</c:v>
                </c:pt>
                <c:pt idx="28">
                  <c:v>-0.49345608808544361</c:v>
                </c:pt>
                <c:pt idx="29">
                  <c:v>-0.4523347474116568</c:v>
                </c:pt>
                <c:pt idx="30">
                  <c:v>-0.41121340673786999</c:v>
                </c:pt>
                <c:pt idx="31">
                  <c:v>-0.37009206606408318</c:v>
                </c:pt>
                <c:pt idx="32">
                  <c:v>-0.32897072539029637</c:v>
                </c:pt>
                <c:pt idx="33">
                  <c:v>-0.28784938471650956</c:v>
                </c:pt>
                <c:pt idx="34">
                  <c:v>-0.24672804404272275</c:v>
                </c:pt>
                <c:pt idx="35">
                  <c:v>-0.20560670336893594</c:v>
                </c:pt>
                <c:pt idx="36">
                  <c:v>-0.16448536269514913</c:v>
                </c:pt>
                <c:pt idx="37">
                  <c:v>-0.12336402202136233</c:v>
                </c:pt>
                <c:pt idx="38">
                  <c:v>-8.2242681347575536E-2</c:v>
                </c:pt>
                <c:pt idx="39">
                  <c:v>-4.1121340673788739E-2</c:v>
                </c:pt>
                <c:pt idx="40">
                  <c:v>-1.9428902930940239E-15</c:v>
                </c:pt>
                <c:pt idx="41">
                  <c:v>4.1121340673784854E-2</c:v>
                </c:pt>
                <c:pt idx="42">
                  <c:v>8.224268134757165E-2</c:v>
                </c:pt>
                <c:pt idx="43">
                  <c:v>0.12336402202135845</c:v>
                </c:pt>
                <c:pt idx="44">
                  <c:v>0.16448536269514524</c:v>
                </c:pt>
                <c:pt idx="45">
                  <c:v>0.20560670336893205</c:v>
                </c:pt>
                <c:pt idx="46">
                  <c:v>0.24672804404271886</c:v>
                </c:pt>
                <c:pt idx="47">
                  <c:v>0.28784938471650567</c:v>
                </c:pt>
                <c:pt idx="48">
                  <c:v>0.32897072539029248</c:v>
                </c:pt>
                <c:pt idx="49">
                  <c:v>0.37009206606407929</c:v>
                </c:pt>
                <c:pt idx="50">
                  <c:v>0.41121340673786611</c:v>
                </c:pt>
                <c:pt idx="51">
                  <c:v>0.45233474741165292</c:v>
                </c:pt>
                <c:pt idx="52">
                  <c:v>0.49345608808543973</c:v>
                </c:pt>
                <c:pt idx="53">
                  <c:v>0.53457742875922654</c:v>
                </c:pt>
                <c:pt idx="54">
                  <c:v>0.57569876943301335</c:v>
                </c:pt>
                <c:pt idx="55">
                  <c:v>0.61682011010680016</c:v>
                </c:pt>
                <c:pt idx="56">
                  <c:v>0.65794145078058697</c:v>
                </c:pt>
                <c:pt idx="57">
                  <c:v>0.69906279145437378</c:v>
                </c:pt>
                <c:pt idx="58">
                  <c:v>0.74018413212816059</c:v>
                </c:pt>
                <c:pt idx="59">
                  <c:v>0.7813054728019474</c:v>
                </c:pt>
                <c:pt idx="60">
                  <c:v>0.82242681347573421</c:v>
                </c:pt>
                <c:pt idx="61">
                  <c:v>0.86354815414952102</c:v>
                </c:pt>
                <c:pt idx="62">
                  <c:v>0.90466949482330783</c:v>
                </c:pt>
                <c:pt idx="63">
                  <c:v>0.94579083549709464</c:v>
                </c:pt>
                <c:pt idx="64">
                  <c:v>0.98691217617088145</c:v>
                </c:pt>
                <c:pt idx="65">
                  <c:v>1.0280335168446681</c:v>
                </c:pt>
                <c:pt idx="66">
                  <c:v>1.0691548575184548</c:v>
                </c:pt>
                <c:pt idx="67">
                  <c:v>1.1102761981922415</c:v>
                </c:pt>
                <c:pt idx="68">
                  <c:v>1.1513975388660282</c:v>
                </c:pt>
                <c:pt idx="69">
                  <c:v>1.1925188795398149</c:v>
                </c:pt>
                <c:pt idx="70">
                  <c:v>1.2336402202136016</c:v>
                </c:pt>
                <c:pt idx="71">
                  <c:v>1.2747615608873883</c:v>
                </c:pt>
                <c:pt idx="72">
                  <c:v>1.315882901561175</c:v>
                </c:pt>
                <c:pt idx="73">
                  <c:v>1.3570042422349617</c:v>
                </c:pt>
                <c:pt idx="74">
                  <c:v>1.3981255829087484</c:v>
                </c:pt>
                <c:pt idx="75">
                  <c:v>1.4392469235825351</c:v>
                </c:pt>
                <c:pt idx="76">
                  <c:v>1.4803682642563218</c:v>
                </c:pt>
                <c:pt idx="77">
                  <c:v>1.5214896049301085</c:v>
                </c:pt>
                <c:pt idx="78">
                  <c:v>1.5626109456038952</c:v>
                </c:pt>
                <c:pt idx="79">
                  <c:v>1.6037322862776819</c:v>
                </c:pt>
                <c:pt idx="80">
                  <c:v>1.6448536269514715</c:v>
                </c:pt>
              </c:numCache>
            </c:numRef>
          </c:xVal>
          <c:yVal>
            <c:numRef>
              <c:f>Between!$D$101:$D$181</c:f>
              <c:numCache>
                <c:formatCode>General</c:formatCode>
                <c:ptCount val="81"/>
                <c:pt idx="0">
                  <c:v>0.10313564037537132</c:v>
                </c:pt>
                <c:pt idx="1">
                  <c:v>0.11025965925205225</c:v>
                </c:pt>
                <c:pt idx="2">
                  <c:v>0.11767660919658793</c:v>
                </c:pt>
                <c:pt idx="3">
                  <c:v>0.12538028975056173</c:v>
                </c:pt>
                <c:pt idx="4">
                  <c:v>0.13336258833284667</c:v>
                </c:pt>
                <c:pt idx="5">
                  <c:v>0.14161341171227546</c:v>
                </c:pt>
                <c:pt idx="6">
                  <c:v>0.15012063031297074</c:v>
                </c:pt>
                <c:pt idx="7">
                  <c:v>0.15887003675039815</c:v>
                </c:pt>
                <c:pt idx="8">
                  <c:v>0.16784531991056051</c:v>
                </c:pt>
                <c:pt idx="9">
                  <c:v>0.17702805577555844</c:v>
                </c:pt>
                <c:pt idx="10">
                  <c:v>0.18639771606628158</c:v>
                </c:pt>
                <c:pt idx="11">
                  <c:v>0.1959316956179514</c:v>
                </c:pt>
                <c:pt idx="12">
                  <c:v>0.20560535922774281</c:v>
                </c:pt>
                <c:pt idx="13">
                  <c:v>0.21539210851732749</c:v>
                </c:pt>
                <c:pt idx="14">
                  <c:v>0.22526346913889556</c:v>
                </c:pt>
                <c:pt idx="15">
                  <c:v>0.23518919842343453</c:v>
                </c:pt>
                <c:pt idx="16">
                  <c:v>0.24513741332756586</c:v>
                </c:pt>
                <c:pt idx="17">
                  <c:v>0.25507473828322247</c:v>
                </c:pt>
                <c:pt idx="18">
                  <c:v>0.26496647229635228</c:v>
                </c:pt>
                <c:pt idx="19">
                  <c:v>0.27477677438039716</c:v>
                </c:pt>
                <c:pt idx="20">
                  <c:v>0.28446886615145162</c:v>
                </c:pt>
                <c:pt idx="21">
                  <c:v>0.29400525015882811</c:v>
                </c:pt>
                <c:pt idx="22">
                  <c:v>0.30334794228139544</c:v>
                </c:pt>
                <c:pt idx="23">
                  <c:v>0.31245871629063376</c:v>
                </c:pt>
                <c:pt idx="24">
                  <c:v>0.32129935846993241</c:v>
                </c:pt>
                <c:pt idx="25">
                  <c:v>0.3298319299901043</c:v>
                </c:pt>
                <c:pt idx="26">
                  <c:v>0.3380190345770609</c:v>
                </c:pt>
                <c:pt idx="27">
                  <c:v>0.34582408887238547</c:v>
                </c:pt>
                <c:pt idx="28">
                  <c:v>0.35321159278408637</c:v>
                </c:pt>
                <c:pt idx="29">
                  <c:v>0.36014739705557308</c:v>
                </c:pt>
                <c:pt idx="30">
                  <c:v>0.36659896524780328</c:v>
                </c:pt>
                <c:pt idx="31">
                  <c:v>0.37253562733399115</c:v>
                </c:pt>
                <c:pt idx="32">
                  <c:v>0.37792882214899431</c:v>
                </c:pt>
                <c:pt idx="33">
                  <c:v>0.38275232601664672</c:v>
                </c:pt>
                <c:pt idx="34">
                  <c:v>0.38698246499735328</c:v>
                </c:pt>
                <c:pt idx="35">
                  <c:v>0.39059830835403136</c:v>
                </c:pt>
                <c:pt idx="36">
                  <c:v>0.39358184102515109</c:v>
                </c:pt>
                <c:pt idx="37">
                  <c:v>0.39591811311676206</c:v>
                </c:pt>
                <c:pt idx="38">
                  <c:v>0.39759536467796464</c:v>
                </c:pt>
                <c:pt idx="39">
                  <c:v>0.39860512430274703</c:v>
                </c:pt>
                <c:pt idx="40">
                  <c:v>0.3989422804014327</c:v>
                </c:pt>
                <c:pt idx="41">
                  <c:v>0.39860512430274708</c:v>
                </c:pt>
                <c:pt idx="42">
                  <c:v>0.39759536467796475</c:v>
                </c:pt>
                <c:pt idx="43">
                  <c:v>0.39591811311676223</c:v>
                </c:pt>
                <c:pt idx="44">
                  <c:v>0.39358184102515137</c:v>
                </c:pt>
                <c:pt idx="45">
                  <c:v>0.3905983083540317</c:v>
                </c:pt>
                <c:pt idx="46">
                  <c:v>0.38698246499735367</c:v>
                </c:pt>
                <c:pt idx="47">
                  <c:v>0.3827523260166471</c:v>
                </c:pt>
                <c:pt idx="48">
                  <c:v>0.37792882214899481</c:v>
                </c:pt>
                <c:pt idx="49">
                  <c:v>0.3725356273339917</c:v>
                </c:pt>
                <c:pt idx="50">
                  <c:v>0.36659896524780383</c:v>
                </c:pt>
                <c:pt idx="51">
                  <c:v>0.36014739705557369</c:v>
                </c:pt>
                <c:pt idx="52">
                  <c:v>0.35321159278408709</c:v>
                </c:pt>
                <c:pt idx="53">
                  <c:v>0.34582408887238619</c:v>
                </c:pt>
                <c:pt idx="54">
                  <c:v>0.33801903457706173</c:v>
                </c:pt>
                <c:pt idx="55">
                  <c:v>0.32983192999010508</c:v>
                </c:pt>
                <c:pt idx="56">
                  <c:v>0.32129935846993324</c:v>
                </c:pt>
                <c:pt idx="57">
                  <c:v>0.3124587162906346</c:v>
                </c:pt>
                <c:pt idx="58">
                  <c:v>0.30334794228139633</c:v>
                </c:pt>
                <c:pt idx="59">
                  <c:v>0.294005250158829</c:v>
                </c:pt>
                <c:pt idx="60">
                  <c:v>0.2844688661514525</c:v>
                </c:pt>
                <c:pt idx="61">
                  <c:v>0.2747767743803981</c:v>
                </c:pt>
                <c:pt idx="62">
                  <c:v>0.26496647229635317</c:v>
                </c:pt>
                <c:pt idx="63">
                  <c:v>0.25507473828322341</c:v>
                </c:pt>
                <c:pt idx="64">
                  <c:v>0.24513741332756678</c:v>
                </c:pt>
                <c:pt idx="65">
                  <c:v>0.23518919842343544</c:v>
                </c:pt>
                <c:pt idx="66">
                  <c:v>0.22526346913889655</c:v>
                </c:pt>
                <c:pt idx="67">
                  <c:v>0.2153921085173284</c:v>
                </c:pt>
                <c:pt idx="68">
                  <c:v>0.20560535922774378</c:v>
                </c:pt>
                <c:pt idx="69">
                  <c:v>0.19593169561795235</c:v>
                </c:pt>
                <c:pt idx="70">
                  <c:v>0.18639771606628253</c:v>
                </c:pt>
                <c:pt idx="71">
                  <c:v>0.17702805577555933</c:v>
                </c:pt>
                <c:pt idx="72">
                  <c:v>0.16784531991056137</c:v>
                </c:pt>
                <c:pt idx="73">
                  <c:v>0.15887003675039901</c:v>
                </c:pt>
                <c:pt idx="74">
                  <c:v>0.15012063031297157</c:v>
                </c:pt>
                <c:pt idx="75">
                  <c:v>0.14161341171227629</c:v>
                </c:pt>
                <c:pt idx="76">
                  <c:v>0.13336258833284748</c:v>
                </c:pt>
                <c:pt idx="77">
                  <c:v>0.12538028975056248</c:v>
                </c:pt>
                <c:pt idx="78">
                  <c:v>0.11767660919658868</c:v>
                </c:pt>
                <c:pt idx="79">
                  <c:v>0.11025965925205296</c:v>
                </c:pt>
                <c:pt idx="80">
                  <c:v>0.10313564037537151</c:v>
                </c:pt>
              </c:numCache>
            </c:numRef>
          </c:yVal>
          <c:smooth val="1"/>
        </c:ser>
        <c:ser>
          <c:idx val="0"/>
          <c:order val="1"/>
          <c:tx>
            <c:v>Density</c:v>
          </c:tx>
          <c:spPr>
            <a:ln w="38100">
              <a:solidFill>
                <a:srgbClr val="0000FF"/>
              </a:solidFill>
              <a:prstDash val="solid"/>
            </a:ln>
          </c:spPr>
          <c:marker>
            <c:symbol val="none"/>
          </c:marker>
          <c:xVal>
            <c:numRef>
              <c:f>Between!$C$56:$C$96</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Between!$D$56:$D$96</c:f>
              <c:numCache>
                <c:formatCode>General</c:formatCode>
                <c:ptCount val="41"/>
                <c:pt idx="0">
                  <c:v>1.3383022576488537E-4</c:v>
                </c:pt>
                <c:pt idx="1">
                  <c:v>2.9194692579146027E-4</c:v>
                </c:pt>
                <c:pt idx="2">
                  <c:v>6.1190193011377298E-4</c:v>
                </c:pt>
                <c:pt idx="3">
                  <c:v>1.232219168473021E-3</c:v>
                </c:pt>
                <c:pt idx="4">
                  <c:v>2.3840882014648486E-3</c:v>
                </c:pt>
                <c:pt idx="5">
                  <c:v>4.4318484119380188E-3</c:v>
                </c:pt>
                <c:pt idx="6">
                  <c:v>7.9154515829799894E-3</c:v>
                </c:pt>
                <c:pt idx="7">
                  <c:v>1.3582969233685661E-2</c:v>
                </c:pt>
                <c:pt idx="8">
                  <c:v>2.2394530294842969E-2</c:v>
                </c:pt>
                <c:pt idx="9">
                  <c:v>3.547459284623157E-2</c:v>
                </c:pt>
                <c:pt idx="10">
                  <c:v>5.3990966513188222E-2</c:v>
                </c:pt>
                <c:pt idx="11">
                  <c:v>7.8950158300894385E-2</c:v>
                </c:pt>
                <c:pt idx="12">
                  <c:v>0.11092083467945583</c:v>
                </c:pt>
                <c:pt idx="13">
                  <c:v>0.14972746563574515</c:v>
                </c:pt>
                <c:pt idx="14">
                  <c:v>0.19418605498321329</c:v>
                </c:pt>
                <c:pt idx="15">
                  <c:v>0.24197072451914367</c:v>
                </c:pt>
                <c:pt idx="16">
                  <c:v>0.28969155276148306</c:v>
                </c:pt>
                <c:pt idx="17">
                  <c:v>0.33322460289179989</c:v>
                </c:pt>
                <c:pt idx="18">
                  <c:v>0.3682701403033235</c:v>
                </c:pt>
                <c:pt idx="19">
                  <c:v>0.39104269397545599</c:v>
                </c:pt>
                <c:pt idx="20">
                  <c:v>0.3989422804014327</c:v>
                </c:pt>
                <c:pt idx="21">
                  <c:v>0.39104269397545577</c:v>
                </c:pt>
                <c:pt idx="22">
                  <c:v>0.36827014030332317</c:v>
                </c:pt>
                <c:pt idx="23">
                  <c:v>0.33322460289179939</c:v>
                </c:pt>
                <c:pt idx="24">
                  <c:v>0.28969155276148245</c:v>
                </c:pt>
                <c:pt idx="25">
                  <c:v>0.24197072451914306</c:v>
                </c:pt>
                <c:pt idx="26">
                  <c:v>0.19418605498321265</c:v>
                </c:pt>
                <c:pt idx="27">
                  <c:v>0.1497274656357446</c:v>
                </c:pt>
                <c:pt idx="28">
                  <c:v>0.11092083467945535</c:v>
                </c:pt>
                <c:pt idx="29">
                  <c:v>7.8950158300893997E-2</c:v>
                </c:pt>
                <c:pt idx="30">
                  <c:v>5.3990966513187917E-2</c:v>
                </c:pt>
                <c:pt idx="31">
                  <c:v>3.5474592846231313E-2</c:v>
                </c:pt>
                <c:pt idx="32">
                  <c:v>2.2394530294842813E-2</c:v>
                </c:pt>
                <c:pt idx="33">
                  <c:v>1.3582969233685552E-2</c:v>
                </c:pt>
                <c:pt idx="34">
                  <c:v>7.9154515829799182E-3</c:v>
                </c:pt>
                <c:pt idx="35">
                  <c:v>4.4318484119379763E-3</c:v>
                </c:pt>
                <c:pt idx="36">
                  <c:v>2.3840882014648235E-3</c:v>
                </c:pt>
                <c:pt idx="37">
                  <c:v>1.2322191684730078E-3</c:v>
                </c:pt>
                <c:pt idx="38">
                  <c:v>6.1190193011376594E-4</c:v>
                </c:pt>
                <c:pt idx="39">
                  <c:v>2.9194692579145691E-4</c:v>
                </c:pt>
                <c:pt idx="40">
                  <c:v>1.3383022576488393E-4</c:v>
                </c:pt>
              </c:numCache>
            </c:numRef>
          </c:yVal>
          <c:smooth val="1"/>
        </c:ser>
        <c:ser>
          <c:idx val="1"/>
          <c:order val="2"/>
          <c:tx>
            <c:v>board1</c:v>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Between!$C$101</c:f>
              <c:numCache>
                <c:formatCode>General</c:formatCode>
                <c:ptCount val="1"/>
                <c:pt idx="0">
                  <c:v>-1.6448536269514726</c:v>
                </c:pt>
              </c:numCache>
            </c:numRef>
          </c:xVal>
          <c:yVal>
            <c:numRef>
              <c:f>Between!$D$101</c:f>
              <c:numCache>
                <c:formatCode>General</c:formatCode>
                <c:ptCount val="1"/>
                <c:pt idx="0">
                  <c:v>0.10313564037537132</c:v>
                </c:pt>
              </c:numCache>
            </c:numRef>
          </c:yVal>
          <c:smooth val="1"/>
        </c:ser>
        <c:ser>
          <c:idx val="3"/>
          <c:order val="3"/>
          <c:tx>
            <c:v>board2</c:v>
          </c:tx>
          <c:marker>
            <c:symbol val="none"/>
          </c:marker>
          <c:errBars>
            <c:errDir val="y"/>
            <c:errBarType val="minus"/>
            <c:errValType val="percentage"/>
            <c:noEndCap val="0"/>
            <c:val val="100"/>
            <c:spPr>
              <a:ln w="38100">
                <a:solidFill>
                  <a:srgbClr val="FF0000"/>
                </a:solidFill>
              </a:ln>
            </c:spPr>
          </c:errBars>
          <c:xVal>
            <c:numRef>
              <c:f>Between!$C$181</c:f>
              <c:numCache>
                <c:formatCode>General</c:formatCode>
                <c:ptCount val="1"/>
                <c:pt idx="0">
                  <c:v>1.6448536269514715</c:v>
                </c:pt>
              </c:numCache>
            </c:numRef>
          </c:xVal>
          <c:yVal>
            <c:numRef>
              <c:f>Between!$D$181</c:f>
              <c:numCache>
                <c:formatCode>General</c:formatCode>
                <c:ptCount val="1"/>
                <c:pt idx="0">
                  <c:v>0.10313564037537151</c:v>
                </c:pt>
              </c:numCache>
            </c:numRef>
          </c:yVal>
          <c:smooth val="1"/>
        </c:ser>
        <c:ser>
          <c:idx val="4"/>
          <c:order val="4"/>
          <c:tx>
            <c:v>-a</c:v>
          </c:tx>
          <c:marker>
            <c:symbol val="none"/>
          </c:marker>
          <c:dLbls>
            <c:txPr>
              <a:bodyPr/>
              <a:lstStyle/>
              <a:p>
                <a:pPr>
                  <a:defRPr sz="1200"/>
                </a:pPr>
                <a:endParaRPr lang="en-US"/>
              </a:p>
            </c:txPr>
            <c:dLblPos val="l"/>
            <c:showLegendKey val="0"/>
            <c:showVal val="0"/>
            <c:showCatName val="0"/>
            <c:showSerName val="1"/>
            <c:showPercent val="0"/>
            <c:showBubbleSize val="0"/>
            <c:showLeaderLines val="0"/>
          </c:dLbls>
          <c:xVal>
            <c:numRef>
              <c:f>Between!$D$38</c:f>
              <c:numCache>
                <c:formatCode>General</c:formatCode>
                <c:ptCount val="1"/>
                <c:pt idx="0">
                  <c:v>-1.6439999999999999</c:v>
                </c:pt>
              </c:numCache>
            </c:numRef>
          </c:xVal>
          <c:yVal>
            <c:numLit>
              <c:formatCode>General</c:formatCode>
              <c:ptCount val="1"/>
              <c:pt idx="0">
                <c:v>0.02</c:v>
              </c:pt>
            </c:numLit>
          </c:yVal>
          <c:smooth val="1"/>
        </c:ser>
        <c:ser>
          <c:idx val="5"/>
          <c:order val="5"/>
          <c:tx>
            <c:v>a</c:v>
          </c:tx>
          <c:marker>
            <c:symbol val="none"/>
          </c:marker>
          <c:dLbls>
            <c:txPr>
              <a:bodyPr/>
              <a:lstStyle/>
              <a:p>
                <a:pPr>
                  <a:defRPr sz="1200"/>
                </a:pPr>
                <a:endParaRPr lang="en-US"/>
              </a:p>
            </c:txPr>
            <c:showLegendKey val="0"/>
            <c:showVal val="0"/>
            <c:showCatName val="0"/>
            <c:showSerName val="1"/>
            <c:showPercent val="0"/>
            <c:showBubbleSize val="0"/>
            <c:showLeaderLines val="0"/>
          </c:dLbls>
          <c:xVal>
            <c:numRef>
              <c:f>Between!$D$39</c:f>
              <c:numCache>
                <c:formatCode>General</c:formatCode>
                <c:ptCount val="1"/>
                <c:pt idx="0">
                  <c:v>1.6439999999999999</c:v>
                </c:pt>
              </c:numCache>
            </c:numRef>
          </c:xVal>
          <c:yVal>
            <c:numLit>
              <c:formatCode>General</c:formatCode>
              <c:ptCount val="1"/>
              <c:pt idx="0">
                <c:v>0.02</c:v>
              </c:pt>
            </c:numLit>
          </c:yVal>
          <c:smooth val="1"/>
        </c:ser>
        <c:dLbls>
          <c:showLegendKey val="0"/>
          <c:showVal val="0"/>
          <c:showCatName val="0"/>
          <c:showSerName val="0"/>
          <c:showPercent val="0"/>
          <c:showBubbleSize val="0"/>
        </c:dLbls>
        <c:axId val="53911936"/>
        <c:axId val="53913856"/>
      </c:scatterChart>
      <c:valAx>
        <c:axId val="53911936"/>
        <c:scaling>
          <c:orientation val="minMax"/>
        </c:scaling>
        <c:delete val="0"/>
        <c:axPos val="b"/>
        <c:title>
          <c:tx>
            <c:rich>
              <a:bodyPr/>
              <a:lstStyle/>
              <a:p>
                <a:pPr>
                  <a:defRPr/>
                </a:pPr>
                <a:r>
                  <a:rPr lang="en-US"/>
                  <a:t>Z</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53913856"/>
        <c:crosses val="autoZero"/>
        <c:crossBetween val="midCat"/>
      </c:valAx>
      <c:valAx>
        <c:axId val="53913856"/>
        <c:scaling>
          <c:orientation val="minMax"/>
        </c:scaling>
        <c:delete val="1"/>
        <c:axPos val="l"/>
        <c:numFmt formatCode="General" sourceLinked="1"/>
        <c:majorTickMark val="none"/>
        <c:minorTickMark val="none"/>
        <c:tickLblPos val="none"/>
        <c:crossAx val="53911936"/>
        <c:crosses val="autoZero"/>
        <c:crossBetween val="midCat"/>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aseline="0"/>
            </a:pPr>
            <a:r>
              <a:rPr lang="en-US" sz="1800" baseline="0"/>
              <a:t>Standard Normal Probability Distribution</a:t>
            </a:r>
          </a:p>
        </c:rich>
      </c:tx>
      <c:layout>
        <c:manualLayout>
          <c:xMode val="edge"/>
          <c:yMode val="edge"/>
          <c:x val="0.25061269553215298"/>
          <c:y val="6.5250371391911463E-2"/>
        </c:manualLayout>
      </c:layout>
      <c:overlay val="1"/>
    </c:title>
    <c:autoTitleDeleted val="0"/>
    <c:plotArea>
      <c:layout>
        <c:manualLayout>
          <c:layoutTarget val="inner"/>
          <c:xMode val="edge"/>
          <c:yMode val="edge"/>
          <c:x val="0.16027186195960319"/>
          <c:y val="0.3026239877464123"/>
          <c:w val="0.76927286838116637"/>
          <c:h val="0.51532716201336926"/>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Between!$C$101:$C$181</c:f>
              <c:numCache>
                <c:formatCode>General</c:formatCode>
                <c:ptCount val="81"/>
                <c:pt idx="0">
                  <c:v>-1.6448536269514726</c:v>
                </c:pt>
                <c:pt idx="1">
                  <c:v>-1.6037322862776859</c:v>
                </c:pt>
                <c:pt idx="2">
                  <c:v>-1.5626109456038992</c:v>
                </c:pt>
                <c:pt idx="3">
                  <c:v>-1.5214896049301125</c:v>
                </c:pt>
                <c:pt idx="4">
                  <c:v>-1.4803682642563258</c:v>
                </c:pt>
                <c:pt idx="5">
                  <c:v>-1.4392469235825391</c:v>
                </c:pt>
                <c:pt idx="6">
                  <c:v>-1.3981255829087524</c:v>
                </c:pt>
                <c:pt idx="7">
                  <c:v>-1.3570042422349657</c:v>
                </c:pt>
                <c:pt idx="8">
                  <c:v>-1.315882901561179</c:v>
                </c:pt>
                <c:pt idx="9">
                  <c:v>-1.2747615608873923</c:v>
                </c:pt>
                <c:pt idx="10">
                  <c:v>-1.2336402202136056</c:v>
                </c:pt>
                <c:pt idx="11">
                  <c:v>-1.1925188795398189</c:v>
                </c:pt>
                <c:pt idx="12">
                  <c:v>-1.1513975388660322</c:v>
                </c:pt>
                <c:pt idx="13">
                  <c:v>-1.1102761981922455</c:v>
                </c:pt>
                <c:pt idx="14">
                  <c:v>-1.0691548575184588</c:v>
                </c:pt>
                <c:pt idx="15">
                  <c:v>-1.0280335168446721</c:v>
                </c:pt>
                <c:pt idx="16">
                  <c:v>-0.98691217617088534</c:v>
                </c:pt>
                <c:pt idx="17">
                  <c:v>-0.94579083549709853</c:v>
                </c:pt>
                <c:pt idx="18">
                  <c:v>-0.90466949482331172</c:v>
                </c:pt>
                <c:pt idx="19">
                  <c:v>-0.8635481541495249</c:v>
                </c:pt>
                <c:pt idx="20">
                  <c:v>-0.82242681347573809</c:v>
                </c:pt>
                <c:pt idx="21">
                  <c:v>-0.78130547280195128</c:v>
                </c:pt>
                <c:pt idx="22">
                  <c:v>-0.74018413212816447</c:v>
                </c:pt>
                <c:pt idx="23">
                  <c:v>-0.69906279145437766</c:v>
                </c:pt>
                <c:pt idx="24">
                  <c:v>-0.65794145078059085</c:v>
                </c:pt>
                <c:pt idx="25">
                  <c:v>-0.61682011010680404</c:v>
                </c:pt>
                <c:pt idx="26">
                  <c:v>-0.57569876943301723</c:v>
                </c:pt>
                <c:pt idx="27">
                  <c:v>-0.53457742875923042</c:v>
                </c:pt>
                <c:pt idx="28">
                  <c:v>-0.49345608808544361</c:v>
                </c:pt>
                <c:pt idx="29">
                  <c:v>-0.4523347474116568</c:v>
                </c:pt>
                <c:pt idx="30">
                  <c:v>-0.41121340673786999</c:v>
                </c:pt>
                <c:pt idx="31">
                  <c:v>-0.37009206606408318</c:v>
                </c:pt>
                <c:pt idx="32">
                  <c:v>-0.32897072539029637</c:v>
                </c:pt>
                <c:pt idx="33">
                  <c:v>-0.28784938471650956</c:v>
                </c:pt>
                <c:pt idx="34">
                  <c:v>-0.24672804404272275</c:v>
                </c:pt>
                <c:pt idx="35">
                  <c:v>-0.20560670336893594</c:v>
                </c:pt>
                <c:pt idx="36">
                  <c:v>-0.16448536269514913</c:v>
                </c:pt>
                <c:pt idx="37">
                  <c:v>-0.12336402202136233</c:v>
                </c:pt>
                <c:pt idx="38">
                  <c:v>-8.2242681347575536E-2</c:v>
                </c:pt>
                <c:pt idx="39">
                  <c:v>-4.1121340673788739E-2</c:v>
                </c:pt>
                <c:pt idx="40">
                  <c:v>-1.9428902930940239E-15</c:v>
                </c:pt>
                <c:pt idx="41">
                  <c:v>4.1121340673784854E-2</c:v>
                </c:pt>
                <c:pt idx="42">
                  <c:v>8.224268134757165E-2</c:v>
                </c:pt>
                <c:pt idx="43">
                  <c:v>0.12336402202135845</c:v>
                </c:pt>
                <c:pt idx="44">
                  <c:v>0.16448536269514524</c:v>
                </c:pt>
                <c:pt idx="45">
                  <c:v>0.20560670336893205</c:v>
                </c:pt>
                <c:pt idx="46">
                  <c:v>0.24672804404271886</c:v>
                </c:pt>
                <c:pt idx="47">
                  <c:v>0.28784938471650567</c:v>
                </c:pt>
                <c:pt idx="48">
                  <c:v>0.32897072539029248</c:v>
                </c:pt>
                <c:pt idx="49">
                  <c:v>0.37009206606407929</c:v>
                </c:pt>
                <c:pt idx="50">
                  <c:v>0.41121340673786611</c:v>
                </c:pt>
                <c:pt idx="51">
                  <c:v>0.45233474741165292</c:v>
                </c:pt>
                <c:pt idx="52">
                  <c:v>0.49345608808543973</c:v>
                </c:pt>
                <c:pt idx="53">
                  <c:v>0.53457742875922654</c:v>
                </c:pt>
                <c:pt idx="54">
                  <c:v>0.57569876943301335</c:v>
                </c:pt>
                <c:pt idx="55">
                  <c:v>0.61682011010680016</c:v>
                </c:pt>
                <c:pt idx="56">
                  <c:v>0.65794145078058697</c:v>
                </c:pt>
                <c:pt idx="57">
                  <c:v>0.69906279145437378</c:v>
                </c:pt>
                <c:pt idx="58">
                  <c:v>0.74018413212816059</c:v>
                </c:pt>
                <c:pt idx="59">
                  <c:v>0.7813054728019474</c:v>
                </c:pt>
                <c:pt idx="60">
                  <c:v>0.82242681347573421</c:v>
                </c:pt>
                <c:pt idx="61">
                  <c:v>0.86354815414952102</c:v>
                </c:pt>
                <c:pt idx="62">
                  <c:v>0.90466949482330783</c:v>
                </c:pt>
                <c:pt idx="63">
                  <c:v>0.94579083549709464</c:v>
                </c:pt>
                <c:pt idx="64">
                  <c:v>0.98691217617088145</c:v>
                </c:pt>
                <c:pt idx="65">
                  <c:v>1.0280335168446681</c:v>
                </c:pt>
                <c:pt idx="66">
                  <c:v>1.0691548575184548</c:v>
                </c:pt>
                <c:pt idx="67">
                  <c:v>1.1102761981922415</c:v>
                </c:pt>
                <c:pt idx="68">
                  <c:v>1.1513975388660282</c:v>
                </c:pt>
                <c:pt idx="69">
                  <c:v>1.1925188795398149</c:v>
                </c:pt>
                <c:pt idx="70">
                  <c:v>1.2336402202136016</c:v>
                </c:pt>
                <c:pt idx="71">
                  <c:v>1.2747615608873883</c:v>
                </c:pt>
                <c:pt idx="72">
                  <c:v>1.315882901561175</c:v>
                </c:pt>
                <c:pt idx="73">
                  <c:v>1.3570042422349617</c:v>
                </c:pt>
                <c:pt idx="74">
                  <c:v>1.3981255829087484</c:v>
                </c:pt>
                <c:pt idx="75">
                  <c:v>1.4392469235825351</c:v>
                </c:pt>
                <c:pt idx="76">
                  <c:v>1.4803682642563218</c:v>
                </c:pt>
                <c:pt idx="77">
                  <c:v>1.5214896049301085</c:v>
                </c:pt>
                <c:pt idx="78">
                  <c:v>1.5626109456038952</c:v>
                </c:pt>
                <c:pt idx="79">
                  <c:v>1.6037322862776819</c:v>
                </c:pt>
                <c:pt idx="80">
                  <c:v>1.6448536269514715</c:v>
                </c:pt>
              </c:numCache>
            </c:numRef>
          </c:xVal>
          <c:yVal>
            <c:numRef>
              <c:f>Between!$D$101:$D$181</c:f>
              <c:numCache>
                <c:formatCode>General</c:formatCode>
                <c:ptCount val="81"/>
                <c:pt idx="0">
                  <c:v>0.10313564037537132</c:v>
                </c:pt>
                <c:pt idx="1">
                  <c:v>0.11025965925205225</c:v>
                </c:pt>
                <c:pt idx="2">
                  <c:v>0.11767660919658793</c:v>
                </c:pt>
                <c:pt idx="3">
                  <c:v>0.12538028975056173</c:v>
                </c:pt>
                <c:pt idx="4">
                  <c:v>0.13336258833284667</c:v>
                </c:pt>
                <c:pt idx="5">
                  <c:v>0.14161341171227546</c:v>
                </c:pt>
                <c:pt idx="6">
                  <c:v>0.15012063031297074</c:v>
                </c:pt>
                <c:pt idx="7">
                  <c:v>0.15887003675039815</c:v>
                </c:pt>
                <c:pt idx="8">
                  <c:v>0.16784531991056051</c:v>
                </c:pt>
                <c:pt idx="9">
                  <c:v>0.17702805577555844</c:v>
                </c:pt>
                <c:pt idx="10">
                  <c:v>0.18639771606628158</c:v>
                </c:pt>
                <c:pt idx="11">
                  <c:v>0.1959316956179514</c:v>
                </c:pt>
                <c:pt idx="12">
                  <c:v>0.20560535922774281</c:v>
                </c:pt>
                <c:pt idx="13">
                  <c:v>0.21539210851732749</c:v>
                </c:pt>
                <c:pt idx="14">
                  <c:v>0.22526346913889556</c:v>
                </c:pt>
                <c:pt idx="15">
                  <c:v>0.23518919842343453</c:v>
                </c:pt>
                <c:pt idx="16">
                  <c:v>0.24513741332756586</c:v>
                </c:pt>
                <c:pt idx="17">
                  <c:v>0.25507473828322247</c:v>
                </c:pt>
                <c:pt idx="18">
                  <c:v>0.26496647229635228</c:v>
                </c:pt>
                <c:pt idx="19">
                  <c:v>0.27477677438039716</c:v>
                </c:pt>
                <c:pt idx="20">
                  <c:v>0.28446886615145162</c:v>
                </c:pt>
                <c:pt idx="21">
                  <c:v>0.29400525015882811</c:v>
                </c:pt>
                <c:pt idx="22">
                  <c:v>0.30334794228139544</c:v>
                </c:pt>
                <c:pt idx="23">
                  <c:v>0.31245871629063376</c:v>
                </c:pt>
                <c:pt idx="24">
                  <c:v>0.32129935846993241</c:v>
                </c:pt>
                <c:pt idx="25">
                  <c:v>0.3298319299901043</c:v>
                </c:pt>
                <c:pt idx="26">
                  <c:v>0.3380190345770609</c:v>
                </c:pt>
                <c:pt idx="27">
                  <c:v>0.34582408887238547</c:v>
                </c:pt>
                <c:pt idx="28">
                  <c:v>0.35321159278408637</c:v>
                </c:pt>
                <c:pt idx="29">
                  <c:v>0.36014739705557308</c:v>
                </c:pt>
                <c:pt idx="30">
                  <c:v>0.36659896524780328</c:v>
                </c:pt>
                <c:pt idx="31">
                  <c:v>0.37253562733399115</c:v>
                </c:pt>
                <c:pt idx="32">
                  <c:v>0.37792882214899431</c:v>
                </c:pt>
                <c:pt idx="33">
                  <c:v>0.38275232601664672</c:v>
                </c:pt>
                <c:pt idx="34">
                  <c:v>0.38698246499735328</c:v>
                </c:pt>
                <c:pt idx="35">
                  <c:v>0.39059830835403136</c:v>
                </c:pt>
                <c:pt idx="36">
                  <c:v>0.39358184102515109</c:v>
                </c:pt>
                <c:pt idx="37">
                  <c:v>0.39591811311676206</c:v>
                </c:pt>
                <c:pt idx="38">
                  <c:v>0.39759536467796464</c:v>
                </c:pt>
                <c:pt idx="39">
                  <c:v>0.39860512430274703</c:v>
                </c:pt>
                <c:pt idx="40">
                  <c:v>0.3989422804014327</c:v>
                </c:pt>
                <c:pt idx="41">
                  <c:v>0.39860512430274708</c:v>
                </c:pt>
                <c:pt idx="42">
                  <c:v>0.39759536467796475</c:v>
                </c:pt>
                <c:pt idx="43">
                  <c:v>0.39591811311676223</c:v>
                </c:pt>
                <c:pt idx="44">
                  <c:v>0.39358184102515137</c:v>
                </c:pt>
                <c:pt idx="45">
                  <c:v>0.3905983083540317</c:v>
                </c:pt>
                <c:pt idx="46">
                  <c:v>0.38698246499735367</c:v>
                </c:pt>
                <c:pt idx="47">
                  <c:v>0.3827523260166471</c:v>
                </c:pt>
                <c:pt idx="48">
                  <c:v>0.37792882214899481</c:v>
                </c:pt>
                <c:pt idx="49">
                  <c:v>0.3725356273339917</c:v>
                </c:pt>
                <c:pt idx="50">
                  <c:v>0.36659896524780383</c:v>
                </c:pt>
                <c:pt idx="51">
                  <c:v>0.36014739705557369</c:v>
                </c:pt>
                <c:pt idx="52">
                  <c:v>0.35321159278408709</c:v>
                </c:pt>
                <c:pt idx="53">
                  <c:v>0.34582408887238619</c:v>
                </c:pt>
                <c:pt idx="54">
                  <c:v>0.33801903457706173</c:v>
                </c:pt>
                <c:pt idx="55">
                  <c:v>0.32983192999010508</c:v>
                </c:pt>
                <c:pt idx="56">
                  <c:v>0.32129935846993324</c:v>
                </c:pt>
                <c:pt idx="57">
                  <c:v>0.3124587162906346</c:v>
                </c:pt>
                <c:pt idx="58">
                  <c:v>0.30334794228139633</c:v>
                </c:pt>
                <c:pt idx="59">
                  <c:v>0.294005250158829</c:v>
                </c:pt>
                <c:pt idx="60">
                  <c:v>0.2844688661514525</c:v>
                </c:pt>
                <c:pt idx="61">
                  <c:v>0.2747767743803981</c:v>
                </c:pt>
                <c:pt idx="62">
                  <c:v>0.26496647229635317</c:v>
                </c:pt>
                <c:pt idx="63">
                  <c:v>0.25507473828322341</c:v>
                </c:pt>
                <c:pt idx="64">
                  <c:v>0.24513741332756678</c:v>
                </c:pt>
                <c:pt idx="65">
                  <c:v>0.23518919842343544</c:v>
                </c:pt>
                <c:pt idx="66">
                  <c:v>0.22526346913889655</c:v>
                </c:pt>
                <c:pt idx="67">
                  <c:v>0.2153921085173284</c:v>
                </c:pt>
                <c:pt idx="68">
                  <c:v>0.20560535922774378</c:v>
                </c:pt>
                <c:pt idx="69">
                  <c:v>0.19593169561795235</c:v>
                </c:pt>
                <c:pt idx="70">
                  <c:v>0.18639771606628253</c:v>
                </c:pt>
                <c:pt idx="71">
                  <c:v>0.17702805577555933</c:v>
                </c:pt>
                <c:pt idx="72">
                  <c:v>0.16784531991056137</c:v>
                </c:pt>
                <c:pt idx="73">
                  <c:v>0.15887003675039901</c:v>
                </c:pt>
                <c:pt idx="74">
                  <c:v>0.15012063031297157</c:v>
                </c:pt>
                <c:pt idx="75">
                  <c:v>0.14161341171227629</c:v>
                </c:pt>
                <c:pt idx="76">
                  <c:v>0.13336258833284748</c:v>
                </c:pt>
                <c:pt idx="77">
                  <c:v>0.12538028975056248</c:v>
                </c:pt>
                <c:pt idx="78">
                  <c:v>0.11767660919658868</c:v>
                </c:pt>
                <c:pt idx="79">
                  <c:v>0.11025965925205296</c:v>
                </c:pt>
                <c:pt idx="80">
                  <c:v>0.10313564037537151</c:v>
                </c:pt>
              </c:numCache>
            </c:numRef>
          </c:yVal>
          <c:smooth val="1"/>
        </c:ser>
        <c:ser>
          <c:idx val="0"/>
          <c:order val="1"/>
          <c:tx>
            <c:v>Density</c:v>
          </c:tx>
          <c:spPr>
            <a:ln w="38100">
              <a:solidFill>
                <a:srgbClr val="0000FF"/>
              </a:solidFill>
              <a:prstDash val="solid"/>
            </a:ln>
          </c:spPr>
          <c:marker>
            <c:symbol val="none"/>
          </c:marker>
          <c:xVal>
            <c:numRef>
              <c:f>Between!$C$56:$C$96</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Between!$D$56:$D$96</c:f>
              <c:numCache>
                <c:formatCode>General</c:formatCode>
                <c:ptCount val="41"/>
                <c:pt idx="0">
                  <c:v>1.3383022576488537E-4</c:v>
                </c:pt>
                <c:pt idx="1">
                  <c:v>2.9194692579146027E-4</c:v>
                </c:pt>
                <c:pt idx="2">
                  <c:v>6.1190193011377298E-4</c:v>
                </c:pt>
                <c:pt idx="3">
                  <c:v>1.232219168473021E-3</c:v>
                </c:pt>
                <c:pt idx="4">
                  <c:v>2.3840882014648486E-3</c:v>
                </c:pt>
                <c:pt idx="5">
                  <c:v>4.4318484119380188E-3</c:v>
                </c:pt>
                <c:pt idx="6">
                  <c:v>7.9154515829799894E-3</c:v>
                </c:pt>
                <c:pt idx="7">
                  <c:v>1.3582969233685661E-2</c:v>
                </c:pt>
                <c:pt idx="8">
                  <c:v>2.2394530294842969E-2</c:v>
                </c:pt>
                <c:pt idx="9">
                  <c:v>3.547459284623157E-2</c:v>
                </c:pt>
                <c:pt idx="10">
                  <c:v>5.3990966513188222E-2</c:v>
                </c:pt>
                <c:pt idx="11">
                  <c:v>7.8950158300894385E-2</c:v>
                </c:pt>
                <c:pt idx="12">
                  <c:v>0.11092083467945583</c:v>
                </c:pt>
                <c:pt idx="13">
                  <c:v>0.14972746563574515</c:v>
                </c:pt>
                <c:pt idx="14">
                  <c:v>0.19418605498321329</c:v>
                </c:pt>
                <c:pt idx="15">
                  <c:v>0.24197072451914367</c:v>
                </c:pt>
                <c:pt idx="16">
                  <c:v>0.28969155276148306</c:v>
                </c:pt>
                <c:pt idx="17">
                  <c:v>0.33322460289179989</c:v>
                </c:pt>
                <c:pt idx="18">
                  <c:v>0.3682701403033235</c:v>
                </c:pt>
                <c:pt idx="19">
                  <c:v>0.39104269397545599</c:v>
                </c:pt>
                <c:pt idx="20">
                  <c:v>0.3989422804014327</c:v>
                </c:pt>
                <c:pt idx="21">
                  <c:v>0.39104269397545577</c:v>
                </c:pt>
                <c:pt idx="22">
                  <c:v>0.36827014030332317</c:v>
                </c:pt>
                <c:pt idx="23">
                  <c:v>0.33322460289179939</c:v>
                </c:pt>
                <c:pt idx="24">
                  <c:v>0.28969155276148245</c:v>
                </c:pt>
                <c:pt idx="25">
                  <c:v>0.24197072451914306</c:v>
                </c:pt>
                <c:pt idx="26">
                  <c:v>0.19418605498321265</c:v>
                </c:pt>
                <c:pt idx="27">
                  <c:v>0.1497274656357446</c:v>
                </c:pt>
                <c:pt idx="28">
                  <c:v>0.11092083467945535</c:v>
                </c:pt>
                <c:pt idx="29">
                  <c:v>7.8950158300893997E-2</c:v>
                </c:pt>
                <c:pt idx="30">
                  <c:v>5.3990966513187917E-2</c:v>
                </c:pt>
                <c:pt idx="31">
                  <c:v>3.5474592846231313E-2</c:v>
                </c:pt>
                <c:pt idx="32">
                  <c:v>2.2394530294842813E-2</c:v>
                </c:pt>
                <c:pt idx="33">
                  <c:v>1.3582969233685552E-2</c:v>
                </c:pt>
                <c:pt idx="34">
                  <c:v>7.9154515829799182E-3</c:v>
                </c:pt>
                <c:pt idx="35">
                  <c:v>4.4318484119379763E-3</c:v>
                </c:pt>
                <c:pt idx="36">
                  <c:v>2.3840882014648235E-3</c:v>
                </c:pt>
                <c:pt idx="37">
                  <c:v>1.2322191684730078E-3</c:v>
                </c:pt>
                <c:pt idx="38">
                  <c:v>6.1190193011376594E-4</c:v>
                </c:pt>
                <c:pt idx="39">
                  <c:v>2.9194692579145691E-4</c:v>
                </c:pt>
                <c:pt idx="40">
                  <c:v>1.3383022576488393E-4</c:v>
                </c:pt>
              </c:numCache>
            </c:numRef>
          </c:yVal>
          <c:smooth val="1"/>
        </c:ser>
        <c:ser>
          <c:idx val="1"/>
          <c:order val="2"/>
          <c:tx>
            <c:v>board1</c:v>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Between!$C$101</c:f>
              <c:numCache>
                <c:formatCode>General</c:formatCode>
                <c:ptCount val="1"/>
                <c:pt idx="0">
                  <c:v>-1.6448536269514726</c:v>
                </c:pt>
              </c:numCache>
            </c:numRef>
          </c:xVal>
          <c:yVal>
            <c:numRef>
              <c:f>Between!$D$101</c:f>
              <c:numCache>
                <c:formatCode>General</c:formatCode>
                <c:ptCount val="1"/>
                <c:pt idx="0">
                  <c:v>0.10313564037537132</c:v>
                </c:pt>
              </c:numCache>
            </c:numRef>
          </c:yVal>
          <c:smooth val="1"/>
        </c:ser>
        <c:ser>
          <c:idx val="3"/>
          <c:order val="3"/>
          <c:tx>
            <c:v>board2</c:v>
          </c:tx>
          <c:marker>
            <c:symbol val="none"/>
          </c:marker>
          <c:errBars>
            <c:errDir val="y"/>
            <c:errBarType val="minus"/>
            <c:errValType val="percentage"/>
            <c:noEndCap val="0"/>
            <c:val val="100"/>
            <c:spPr>
              <a:ln w="38100">
                <a:solidFill>
                  <a:srgbClr val="FF0000"/>
                </a:solidFill>
              </a:ln>
            </c:spPr>
          </c:errBars>
          <c:xVal>
            <c:numRef>
              <c:f>Between!$C$181</c:f>
              <c:numCache>
                <c:formatCode>General</c:formatCode>
                <c:ptCount val="1"/>
                <c:pt idx="0">
                  <c:v>1.6448536269514715</c:v>
                </c:pt>
              </c:numCache>
            </c:numRef>
          </c:xVal>
          <c:yVal>
            <c:numRef>
              <c:f>Between!$D$181</c:f>
              <c:numCache>
                <c:formatCode>General</c:formatCode>
                <c:ptCount val="1"/>
                <c:pt idx="0">
                  <c:v>0.10313564037537151</c:v>
                </c:pt>
              </c:numCache>
            </c:numRef>
          </c:yVal>
          <c:smooth val="1"/>
        </c:ser>
        <c:ser>
          <c:idx val="4"/>
          <c:order val="4"/>
          <c:tx>
            <c:v>-a</c:v>
          </c:tx>
          <c:marker>
            <c:symbol val="none"/>
          </c:marker>
          <c:dLbls>
            <c:txPr>
              <a:bodyPr/>
              <a:lstStyle/>
              <a:p>
                <a:pPr>
                  <a:defRPr sz="1600"/>
                </a:pPr>
                <a:endParaRPr lang="en-US"/>
              </a:p>
            </c:txPr>
            <c:dLblPos val="l"/>
            <c:showLegendKey val="0"/>
            <c:showVal val="0"/>
            <c:showCatName val="0"/>
            <c:showSerName val="1"/>
            <c:showPercent val="0"/>
            <c:showBubbleSize val="0"/>
            <c:showLeaderLines val="0"/>
          </c:dLbls>
          <c:xVal>
            <c:numRef>
              <c:f>Between!$D$38</c:f>
              <c:numCache>
                <c:formatCode>General</c:formatCode>
                <c:ptCount val="1"/>
                <c:pt idx="0">
                  <c:v>-1.6439999999999999</c:v>
                </c:pt>
              </c:numCache>
            </c:numRef>
          </c:xVal>
          <c:yVal>
            <c:numLit>
              <c:formatCode>General</c:formatCode>
              <c:ptCount val="1"/>
              <c:pt idx="0">
                <c:v>0.02</c:v>
              </c:pt>
            </c:numLit>
          </c:yVal>
          <c:smooth val="1"/>
        </c:ser>
        <c:ser>
          <c:idx val="5"/>
          <c:order val="5"/>
          <c:tx>
            <c:v>a</c:v>
          </c:tx>
          <c:marker>
            <c:symbol val="none"/>
          </c:marker>
          <c:dLbls>
            <c:txPr>
              <a:bodyPr/>
              <a:lstStyle/>
              <a:p>
                <a:pPr>
                  <a:defRPr sz="1600"/>
                </a:pPr>
                <a:endParaRPr lang="en-US"/>
              </a:p>
            </c:txPr>
            <c:showLegendKey val="0"/>
            <c:showVal val="0"/>
            <c:showCatName val="0"/>
            <c:showSerName val="1"/>
            <c:showPercent val="0"/>
            <c:showBubbleSize val="0"/>
            <c:showLeaderLines val="0"/>
          </c:dLbls>
          <c:xVal>
            <c:numRef>
              <c:f>Between!$D$39</c:f>
              <c:numCache>
                <c:formatCode>General</c:formatCode>
                <c:ptCount val="1"/>
                <c:pt idx="0">
                  <c:v>1.6439999999999999</c:v>
                </c:pt>
              </c:numCache>
            </c:numRef>
          </c:xVal>
          <c:yVal>
            <c:numLit>
              <c:formatCode>General</c:formatCode>
              <c:ptCount val="1"/>
              <c:pt idx="0">
                <c:v>0.02</c:v>
              </c:pt>
            </c:numLit>
          </c:yVal>
          <c:smooth val="1"/>
        </c:ser>
        <c:dLbls>
          <c:showLegendKey val="0"/>
          <c:showVal val="0"/>
          <c:showCatName val="0"/>
          <c:showSerName val="0"/>
          <c:showPercent val="0"/>
          <c:showBubbleSize val="0"/>
        </c:dLbls>
        <c:axId val="85238528"/>
        <c:axId val="85295488"/>
      </c:scatterChart>
      <c:valAx>
        <c:axId val="85238528"/>
        <c:scaling>
          <c:orientation val="minMax"/>
        </c:scaling>
        <c:delete val="0"/>
        <c:axPos val="b"/>
        <c:title>
          <c:tx>
            <c:rich>
              <a:bodyPr/>
              <a:lstStyle/>
              <a:p>
                <a:pPr>
                  <a:defRPr sz="1600"/>
                </a:pPr>
                <a:r>
                  <a:rPr lang="en-US" sz="1600"/>
                  <a:t>Z</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85295488"/>
        <c:crosses val="autoZero"/>
        <c:crossBetween val="midCat"/>
      </c:valAx>
      <c:valAx>
        <c:axId val="85295488"/>
        <c:scaling>
          <c:orientation val="minMax"/>
        </c:scaling>
        <c:delete val="1"/>
        <c:axPos val="l"/>
        <c:numFmt formatCode="General" sourceLinked="1"/>
        <c:majorTickMark val="none"/>
        <c:minorTickMark val="none"/>
        <c:tickLblPos val="none"/>
        <c:crossAx val="85238528"/>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Standard Normal Probability Distribution</a:t>
            </a:r>
          </a:p>
        </c:rich>
      </c:tx>
      <c:layout>
        <c:manualLayout>
          <c:xMode val="edge"/>
          <c:yMode val="edge"/>
          <c:x val="0.22518327000169755"/>
          <c:y val="3.8749795102364627E-2"/>
        </c:manualLayout>
      </c:layout>
      <c:overlay val="1"/>
    </c:title>
    <c:autoTitleDeleted val="0"/>
    <c:plotArea>
      <c:layout>
        <c:manualLayout>
          <c:layoutTarget val="inner"/>
          <c:xMode val="edge"/>
          <c:yMode val="edge"/>
          <c:x val="0.12572570219767304"/>
          <c:y val="0.32060450621279346"/>
          <c:w val="0.75622064654853471"/>
          <c:h val="0.47159264517771249"/>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'Right-Tailed'!$C$97:$C$177</c:f>
              <c:numCache>
                <c:formatCode>General</c:formatCode>
                <c:ptCount val="81"/>
                <c:pt idx="0">
                  <c:v>1.6448536269514715</c:v>
                </c:pt>
                <c:pt idx="1">
                  <c:v>1.6742929566145781</c:v>
                </c:pt>
                <c:pt idx="2">
                  <c:v>1.7037322862776847</c:v>
                </c:pt>
                <c:pt idx="3">
                  <c:v>1.7331716159407913</c:v>
                </c:pt>
                <c:pt idx="4">
                  <c:v>1.7626109456038979</c:v>
                </c:pt>
                <c:pt idx="5">
                  <c:v>1.7920502752670044</c:v>
                </c:pt>
                <c:pt idx="6">
                  <c:v>1.821489604930111</c:v>
                </c:pt>
                <c:pt idx="7">
                  <c:v>1.8509289345932176</c:v>
                </c:pt>
                <c:pt idx="8">
                  <c:v>1.8803682642563242</c:v>
                </c:pt>
                <c:pt idx="9">
                  <c:v>1.9098075939194308</c:v>
                </c:pt>
                <c:pt idx="10">
                  <c:v>1.9392469235825374</c:v>
                </c:pt>
                <c:pt idx="11">
                  <c:v>1.9686862532456439</c:v>
                </c:pt>
                <c:pt idx="12">
                  <c:v>1.9981255829087505</c:v>
                </c:pt>
                <c:pt idx="13">
                  <c:v>2.0275649125718571</c:v>
                </c:pt>
                <c:pt idx="14">
                  <c:v>2.0570042422349637</c:v>
                </c:pt>
                <c:pt idx="15">
                  <c:v>2.0864435718980703</c:v>
                </c:pt>
                <c:pt idx="16">
                  <c:v>2.1158829015611769</c:v>
                </c:pt>
                <c:pt idx="17">
                  <c:v>2.1453222312242834</c:v>
                </c:pt>
                <c:pt idx="18">
                  <c:v>2.17476156088739</c:v>
                </c:pt>
                <c:pt idx="19">
                  <c:v>2.2042008905504966</c:v>
                </c:pt>
                <c:pt idx="20">
                  <c:v>2.2336402202136032</c:v>
                </c:pt>
                <c:pt idx="21">
                  <c:v>2.2630795498767098</c:v>
                </c:pt>
                <c:pt idx="22">
                  <c:v>2.2925188795398164</c:v>
                </c:pt>
                <c:pt idx="23">
                  <c:v>2.321958209202923</c:v>
                </c:pt>
                <c:pt idx="24">
                  <c:v>2.3513975388660295</c:v>
                </c:pt>
                <c:pt idx="25">
                  <c:v>2.3808368685291361</c:v>
                </c:pt>
                <c:pt idx="26">
                  <c:v>2.4102761981922427</c:v>
                </c:pt>
                <c:pt idx="27">
                  <c:v>2.4397155278553493</c:v>
                </c:pt>
                <c:pt idx="28">
                  <c:v>2.4691548575184559</c:v>
                </c:pt>
                <c:pt idx="29">
                  <c:v>2.4985941871815625</c:v>
                </c:pt>
                <c:pt idx="30">
                  <c:v>2.528033516844669</c:v>
                </c:pt>
                <c:pt idx="31">
                  <c:v>2.5574728465077756</c:v>
                </c:pt>
                <c:pt idx="32">
                  <c:v>2.5869121761708822</c:v>
                </c:pt>
                <c:pt idx="33">
                  <c:v>2.6163515058339888</c:v>
                </c:pt>
                <c:pt idx="34">
                  <c:v>2.6457908354970954</c:v>
                </c:pt>
                <c:pt idx="35">
                  <c:v>2.675230165160202</c:v>
                </c:pt>
                <c:pt idx="36">
                  <c:v>2.7046694948233085</c:v>
                </c:pt>
                <c:pt idx="37">
                  <c:v>2.7341088244864151</c:v>
                </c:pt>
                <c:pt idx="38">
                  <c:v>2.7635481541495217</c:v>
                </c:pt>
                <c:pt idx="39">
                  <c:v>2.7929874838126283</c:v>
                </c:pt>
                <c:pt idx="40">
                  <c:v>2.8224268134757349</c:v>
                </c:pt>
                <c:pt idx="41">
                  <c:v>2.8518661431388415</c:v>
                </c:pt>
                <c:pt idx="42">
                  <c:v>2.881305472801948</c:v>
                </c:pt>
                <c:pt idx="43">
                  <c:v>2.9107448024650546</c:v>
                </c:pt>
                <c:pt idx="44">
                  <c:v>2.9401841321281612</c:v>
                </c:pt>
                <c:pt idx="45">
                  <c:v>2.9696234617912678</c:v>
                </c:pt>
                <c:pt idx="46">
                  <c:v>2.9990627914543744</c:v>
                </c:pt>
                <c:pt idx="47">
                  <c:v>3.028502121117481</c:v>
                </c:pt>
                <c:pt idx="48">
                  <c:v>3.0579414507805875</c:v>
                </c:pt>
                <c:pt idx="49">
                  <c:v>3.0873807804436941</c:v>
                </c:pt>
                <c:pt idx="50">
                  <c:v>3.1168201101068007</c:v>
                </c:pt>
                <c:pt idx="51">
                  <c:v>3.1462594397699073</c:v>
                </c:pt>
                <c:pt idx="52">
                  <c:v>3.1756987694330139</c:v>
                </c:pt>
                <c:pt idx="53">
                  <c:v>3.2051380990961205</c:v>
                </c:pt>
                <c:pt idx="54">
                  <c:v>3.234577428759227</c:v>
                </c:pt>
                <c:pt idx="55">
                  <c:v>3.2640167584223336</c:v>
                </c:pt>
                <c:pt idx="56">
                  <c:v>3.2934560880854402</c:v>
                </c:pt>
                <c:pt idx="57">
                  <c:v>3.3228954177485468</c:v>
                </c:pt>
                <c:pt idx="58">
                  <c:v>3.3523347474116534</c:v>
                </c:pt>
                <c:pt idx="59">
                  <c:v>3.38177407707476</c:v>
                </c:pt>
                <c:pt idx="60">
                  <c:v>3.4112134067378665</c:v>
                </c:pt>
                <c:pt idx="61">
                  <c:v>3.4406527364009731</c:v>
                </c:pt>
                <c:pt idx="62">
                  <c:v>3.4700920660640797</c:v>
                </c:pt>
                <c:pt idx="63">
                  <c:v>3.4995313957271863</c:v>
                </c:pt>
                <c:pt idx="64">
                  <c:v>3.5289707253902929</c:v>
                </c:pt>
                <c:pt idx="65">
                  <c:v>3.5584100550533995</c:v>
                </c:pt>
                <c:pt idx="66">
                  <c:v>3.5878493847165061</c:v>
                </c:pt>
                <c:pt idx="67">
                  <c:v>3.6172887143796126</c:v>
                </c:pt>
                <c:pt idx="68">
                  <c:v>3.6467280440427192</c:v>
                </c:pt>
                <c:pt idx="69">
                  <c:v>3.6761673737058258</c:v>
                </c:pt>
                <c:pt idx="70">
                  <c:v>3.7056067033689324</c:v>
                </c:pt>
                <c:pt idx="71">
                  <c:v>3.735046033032039</c:v>
                </c:pt>
                <c:pt idx="72">
                  <c:v>3.7644853626951456</c:v>
                </c:pt>
                <c:pt idx="73">
                  <c:v>3.7939246923582521</c:v>
                </c:pt>
                <c:pt idx="74">
                  <c:v>3.8233640220213587</c:v>
                </c:pt>
                <c:pt idx="75">
                  <c:v>3.8528033516844653</c:v>
                </c:pt>
                <c:pt idx="76">
                  <c:v>3.8822426813475719</c:v>
                </c:pt>
                <c:pt idx="77">
                  <c:v>3.9116820110106785</c:v>
                </c:pt>
                <c:pt idx="78">
                  <c:v>3.9411213406737851</c:v>
                </c:pt>
                <c:pt idx="79">
                  <c:v>3.9705606703368916</c:v>
                </c:pt>
                <c:pt idx="80">
                  <c:v>4</c:v>
                </c:pt>
              </c:numCache>
            </c:numRef>
          </c:xVal>
          <c:yVal>
            <c:numRef>
              <c:f>'Right-Tailed'!$D$97:$D$177</c:f>
              <c:numCache>
                <c:formatCode>General</c:formatCode>
                <c:ptCount val="81"/>
                <c:pt idx="0">
                  <c:v>0.10313564037537151</c:v>
                </c:pt>
                <c:pt idx="1">
                  <c:v>9.8217881700490631E-2</c:v>
                </c:pt>
                <c:pt idx="2">
                  <c:v>9.3453584831633699E-2</c:v>
                </c:pt>
                <c:pt idx="3">
                  <c:v>8.8843360134471402E-2</c:v>
                </c:pt>
                <c:pt idx="4">
                  <c:v>8.4387397606644446E-2</c:v>
                </c:pt>
                <c:pt idx="5">
                  <c:v>8.0085486967527347E-2</c:v>
                </c:pt>
                <c:pt idx="6">
                  <c:v>7.5937038438725901E-2</c:v>
                </c:pt>
                <c:pt idx="7">
                  <c:v>7.194110407545018E-2</c:v>
                </c:pt>
                <c:pt idx="8">
                  <c:v>6.8096399512720618E-2</c:v>
                </c:pt>
                <c:pt idx="9">
                  <c:v>6.4401325994902919E-2</c:v>
                </c:pt>
                <c:pt idx="10">
                  <c:v>6.0853992562259256E-2</c:v>
                </c:pt>
                <c:pt idx="11">
                  <c:v>5.7452238273971744E-2</c:v>
                </c:pt>
                <c:pt idx="12">
                  <c:v>5.4193654353367773E-2</c:v>
                </c:pt>
                <c:pt idx="13">
                  <c:v>5.1075606147779742E-2</c:v>
                </c:pt>
                <c:pt idx="14">
                  <c:v>4.8095254802529401E-2</c:v>
                </c:pt>
                <c:pt idx="15">
                  <c:v>4.5249578555867448E-2</c:v>
                </c:pt>
                <c:pt idx="16">
                  <c:v>4.253539356924959E-2</c:v>
                </c:pt>
                <c:pt idx="17">
                  <c:v>3.99493742150221E-2</c:v>
                </c:pt>
                <c:pt idx="18">
                  <c:v>3.7488072751358209E-2</c:v>
                </c:pt>
                <c:pt idx="19">
                  <c:v>3.5147938322064864E-2</c:v>
                </c:pt>
                <c:pt idx="20">
                  <c:v>3.2925335226612319E-2</c:v>
                </c:pt>
                <c:pt idx="21">
                  <c:v>3.0816560413366979E-2</c:v>
                </c:pt>
                <c:pt idx="22">
                  <c:v>2.8817860156483559E-2</c:v>
                </c:pt>
                <c:pt idx="23">
                  <c:v>2.6925445884184902E-2</c:v>
                </c:pt>
                <c:pt idx="24">
                  <c:v>2.5135509133189248E-2</c:v>
                </c:pt>
                <c:pt idx="25">
                  <c:v>2.3444235610792667E-2</c:v>
                </c:pt>
                <c:pt idx="26">
                  <c:v>2.1847818352551247E-2</c:v>
                </c:pt>
                <c:pt idx="27">
                  <c:v>2.0342469969600537E-2</c:v>
                </c:pt>
                <c:pt idx="28">
                  <c:v>1.8924433985379373E-2</c:v>
                </c:pt>
                <c:pt idx="29">
                  <c:v>1.7589995266870266E-2</c:v>
                </c:pt>
                <c:pt idx="30">
                  <c:v>1.6335489560415719E-2</c:v>
                </c:pt>
                <c:pt idx="31">
                  <c:v>1.5157312146709406E-2</c:v>
                </c:pt>
                <c:pt idx="32">
                  <c:v>1.4051925633686659E-2</c:v>
                </c:pt>
                <c:pt idx="33">
                  <c:v>1.3015866909748458E-2</c:v>
                </c:pt>
                <c:pt idx="34">
                  <c:v>1.2045753283048844E-2</c:v>
                </c:pt>
                <c:pt idx="35">
                  <c:v>1.1138287835462014E-2</c:v>
                </c:pt>
                <c:pt idx="36">
                  <c:v>1.0290264022330419E-2</c:v>
                </c:pt>
                <c:pt idx="37">
                  <c:v>9.4985695511900902E-3</c:v>
                </c:pt>
                <c:pt idx="38">
                  <c:v>8.7601895743865902E-3</c:v>
                </c:pt>
                <c:pt idx="39">
                  <c:v>8.0722092318507976E-3</c:v>
                </c:pt>
                <c:pt idx="40">
                  <c:v>7.4318155813145473E-3</c:v>
                </c:pt>
                <c:pt idx="41">
                  <c:v>6.836298953931317E-3</c:v>
                </c:pt>
                <c:pt idx="42">
                  <c:v>6.2830537736464171E-3</c:v>
                </c:pt>
                <c:pt idx="43">
                  <c:v>5.7695788787558606E-3</c:v>
                </c:pt>
                <c:pt idx="44">
                  <c:v>5.2934773839245063E-3</c:v>
                </c:pt>
                <c:pt idx="45">
                  <c:v>4.8524561205250784E-3</c:v>
                </c:pt>
                <c:pt idx="46">
                  <c:v>4.4443246925319844E-3</c:v>
                </c:pt>
                <c:pt idx="47">
                  <c:v>4.0669941843805724E-3</c:v>
                </c:pt>
                <c:pt idx="48">
                  <c:v>3.7184755562052799E-3</c:v>
                </c:pt>
                <c:pt idx="49">
                  <c:v>3.3968777607211596E-3</c:v>
                </c:pt>
                <c:pt idx="50">
                  <c:v>3.1004056147338681E-3</c:v>
                </c:pt>
                <c:pt idx="51">
                  <c:v>2.8273574568734696E-3</c:v>
                </c:pt>
                <c:pt idx="52">
                  <c:v>2.5761226216677547E-3</c:v>
                </c:pt>
                <c:pt idx="53">
                  <c:v>2.3451787585194173E-3</c:v>
                </c:pt>
                <c:pt idx="54">
                  <c:v>2.1330890225463796E-3</c:v>
                </c:pt>
                <c:pt idx="55">
                  <c:v>1.9384991626024896E-3</c:v>
                </c:pt>
                <c:pt idx="56">
                  <c:v>1.7601345301321435E-3</c:v>
                </c:pt>
                <c:pt idx="57">
                  <c:v>1.5967970308413953E-3</c:v>
                </c:pt>
                <c:pt idx="58">
                  <c:v>1.4473620395029667E-3</c:v>
                </c:pt>
                <c:pt idx="59">
                  <c:v>1.3107752965650329E-3</c:v>
                </c:pt>
                <c:pt idx="60">
                  <c:v>1.1860498036144209E-3</c:v>
                </c:pt>
                <c:pt idx="61">
                  <c:v>1.0722627331632227E-3</c:v>
                </c:pt>
                <c:pt idx="62">
                  <c:v>9.6855236669218228E-4</c:v>
                </c:pt>
                <c:pt idx="63">
                  <c:v>8.7411507340146184E-4</c:v>
                </c:pt>
                <c:pt idx="64">
                  <c:v>7.882023406956774E-4</c:v>
                </c:pt>
                <c:pt idx="65">
                  <c:v>7.1011786607019182E-4</c:v>
                </c:pt>
                <c:pt idx="66">
                  <c:v>6.3921471877360718E-4</c:v>
                </c:pt>
                <c:pt idx="67">
                  <c:v>5.7489257840009835E-4</c:v>
                </c:pt>
                <c:pt idx="68">
                  <c:v>5.1659505641687671E-4</c:v>
                </c:pt>
                <c:pt idx="69">
                  <c:v>4.6380710555789072E-4</c:v>
                </c:pt>
                <c:pt idx="70">
                  <c:v>4.1605252101550725E-4</c:v>
                </c:pt>
                <c:pt idx="71">
                  <c:v>3.7289153643719336E-4</c:v>
                </c:pt>
                <c:pt idx="72">
                  <c:v>3.3391851688349228E-4</c:v>
                </c:pt>
                <c:pt idx="73">
                  <c:v>2.9875975012557787E-4</c:v>
                </c:pt>
                <c:pt idx="74">
                  <c:v>2.6707133695367922E-4</c:v>
                </c:pt>
                <c:pt idx="75">
                  <c:v>2.3853718052957462E-4</c:v>
                </c:pt>
                <c:pt idx="76">
                  <c:v>2.1286707424470218E-4</c:v>
                </c:pt>
                <c:pt idx="77">
                  <c:v>1.8979488703746431E-4</c:v>
                </c:pt>
                <c:pt idx="78">
                  <c:v>1.6907684467604053E-4</c:v>
                </c:pt>
                <c:pt idx="79">
                  <c:v>1.5048990512329358E-4</c:v>
                </c:pt>
                <c:pt idx="80">
                  <c:v>1.3383022576488537E-4</c:v>
                </c:pt>
              </c:numCache>
            </c:numRef>
          </c:yVal>
          <c:smooth val="1"/>
        </c:ser>
        <c:ser>
          <c:idx val="0"/>
          <c:order val="1"/>
          <c:tx>
            <c:v>Density</c:v>
          </c:tx>
          <c:spPr>
            <a:ln w="38100">
              <a:solidFill>
                <a:srgbClr val="0000FF"/>
              </a:solidFill>
              <a:prstDash val="solid"/>
            </a:ln>
          </c:spPr>
          <c:marker>
            <c:symbol val="none"/>
          </c:marker>
          <c:xVal>
            <c:numRef>
              <c:f>'Right-Tailed'!$C$52:$C$92</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'Right-Tailed'!$D$52:$D$92</c:f>
              <c:numCache>
                <c:formatCode>General</c:formatCode>
                <c:ptCount val="41"/>
                <c:pt idx="0">
                  <c:v>1.3383022576488537E-4</c:v>
                </c:pt>
                <c:pt idx="1">
                  <c:v>2.9194692579146027E-4</c:v>
                </c:pt>
                <c:pt idx="2">
                  <c:v>6.1190193011377298E-4</c:v>
                </c:pt>
                <c:pt idx="3">
                  <c:v>1.232219168473021E-3</c:v>
                </c:pt>
                <c:pt idx="4">
                  <c:v>2.3840882014648486E-3</c:v>
                </c:pt>
                <c:pt idx="5">
                  <c:v>4.4318484119380188E-3</c:v>
                </c:pt>
                <c:pt idx="6">
                  <c:v>7.9154515829799894E-3</c:v>
                </c:pt>
                <c:pt idx="7">
                  <c:v>1.3582969233685661E-2</c:v>
                </c:pt>
                <c:pt idx="8">
                  <c:v>2.2394530294842969E-2</c:v>
                </c:pt>
                <c:pt idx="9">
                  <c:v>3.547459284623157E-2</c:v>
                </c:pt>
                <c:pt idx="10">
                  <c:v>5.3990966513188222E-2</c:v>
                </c:pt>
                <c:pt idx="11">
                  <c:v>7.8950158300894385E-2</c:v>
                </c:pt>
                <c:pt idx="12">
                  <c:v>0.11092083467945583</c:v>
                </c:pt>
                <c:pt idx="13">
                  <c:v>0.14972746563574515</c:v>
                </c:pt>
                <c:pt idx="14">
                  <c:v>0.19418605498321329</c:v>
                </c:pt>
                <c:pt idx="15">
                  <c:v>0.24197072451914367</c:v>
                </c:pt>
                <c:pt idx="16">
                  <c:v>0.28969155276148306</c:v>
                </c:pt>
                <c:pt idx="17">
                  <c:v>0.33322460289179989</c:v>
                </c:pt>
                <c:pt idx="18">
                  <c:v>0.3682701403033235</c:v>
                </c:pt>
                <c:pt idx="19">
                  <c:v>0.39104269397545599</c:v>
                </c:pt>
                <c:pt idx="20">
                  <c:v>0.3989422804014327</c:v>
                </c:pt>
                <c:pt idx="21">
                  <c:v>0.39104269397545577</c:v>
                </c:pt>
                <c:pt idx="22">
                  <c:v>0.36827014030332317</c:v>
                </c:pt>
                <c:pt idx="23">
                  <c:v>0.33322460289179939</c:v>
                </c:pt>
                <c:pt idx="24">
                  <c:v>0.28969155276148245</c:v>
                </c:pt>
                <c:pt idx="25">
                  <c:v>0.24197072451914306</c:v>
                </c:pt>
                <c:pt idx="26">
                  <c:v>0.19418605498321265</c:v>
                </c:pt>
                <c:pt idx="27">
                  <c:v>0.1497274656357446</c:v>
                </c:pt>
                <c:pt idx="28">
                  <c:v>0.11092083467945535</c:v>
                </c:pt>
                <c:pt idx="29">
                  <c:v>7.8950158300893997E-2</c:v>
                </c:pt>
                <c:pt idx="30">
                  <c:v>5.3990966513187917E-2</c:v>
                </c:pt>
                <c:pt idx="31">
                  <c:v>3.5474592846231313E-2</c:v>
                </c:pt>
                <c:pt idx="32">
                  <c:v>2.2394530294842813E-2</c:v>
                </c:pt>
                <c:pt idx="33">
                  <c:v>1.3582969233685552E-2</c:v>
                </c:pt>
                <c:pt idx="34">
                  <c:v>7.9154515829799182E-3</c:v>
                </c:pt>
                <c:pt idx="35">
                  <c:v>4.4318484119379763E-3</c:v>
                </c:pt>
                <c:pt idx="36">
                  <c:v>2.3840882014648235E-3</c:v>
                </c:pt>
                <c:pt idx="37">
                  <c:v>1.2322191684730078E-3</c:v>
                </c:pt>
                <c:pt idx="38">
                  <c:v>6.1190193011376594E-4</c:v>
                </c:pt>
                <c:pt idx="39">
                  <c:v>2.9194692579145691E-4</c:v>
                </c:pt>
                <c:pt idx="40">
                  <c:v>1.3383022576488393E-4</c:v>
                </c:pt>
              </c:numCache>
            </c:numRef>
          </c:yVal>
          <c:smooth val="1"/>
        </c:ser>
        <c:ser>
          <c:idx val="1"/>
          <c:order val="2"/>
          <c:tx>
            <c:strRef>
              <c:f>'Right-Tailed'!$D$18</c:f>
              <c:strCache>
                <c:ptCount val="1"/>
                <c:pt idx="0">
                  <c:v>5%</c:v>
                </c:pt>
              </c:strCache>
            </c:strRef>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'Right-Tailed'!$C$97</c:f>
              <c:numCache>
                <c:formatCode>General</c:formatCode>
                <c:ptCount val="1"/>
                <c:pt idx="0">
                  <c:v>1.6448536269514715</c:v>
                </c:pt>
              </c:numCache>
            </c:numRef>
          </c:xVal>
          <c:yVal>
            <c:numRef>
              <c:f>'Right-Tailed'!$D$97</c:f>
              <c:numCache>
                <c:formatCode>General</c:formatCode>
                <c:ptCount val="1"/>
                <c:pt idx="0">
                  <c:v>0.10313564037537151</c:v>
                </c:pt>
              </c:numCache>
            </c:numRef>
          </c:yVal>
          <c:smooth val="1"/>
        </c:ser>
        <c:ser>
          <c:idx val="3"/>
          <c:order val="3"/>
          <c:tx>
            <c:v>a</c:v>
          </c:tx>
          <c:marker>
            <c:symbol val="none"/>
          </c:marker>
          <c:dLbls>
            <c:txPr>
              <a:bodyPr/>
              <a:lstStyle/>
              <a:p>
                <a:pPr>
                  <a:defRPr sz="1200"/>
                </a:pPr>
                <a:endParaRPr lang="en-US"/>
              </a:p>
            </c:txPr>
            <c:dLblPos val="l"/>
            <c:showLegendKey val="0"/>
            <c:showVal val="0"/>
            <c:showCatName val="0"/>
            <c:showSerName val="1"/>
            <c:showPercent val="0"/>
            <c:showBubbleSize val="0"/>
            <c:showLeaderLines val="0"/>
          </c:dLbls>
          <c:xVal>
            <c:numRef>
              <c:f>'Right-Tailed'!$C$27</c:f>
              <c:numCache>
                <c:formatCode>General</c:formatCode>
                <c:ptCount val="1"/>
                <c:pt idx="0">
                  <c:v>1.6439999999999999</c:v>
                </c:pt>
              </c:numCache>
            </c:numRef>
          </c:xVal>
          <c:yVal>
            <c:numLit>
              <c:formatCode>General</c:formatCode>
              <c:ptCount val="1"/>
              <c:pt idx="0">
                <c:v>0.02</c:v>
              </c:pt>
            </c:numLit>
          </c:yVal>
          <c:smooth val="1"/>
        </c:ser>
        <c:dLbls>
          <c:showLegendKey val="0"/>
          <c:showVal val="0"/>
          <c:showCatName val="0"/>
          <c:showSerName val="0"/>
          <c:showPercent val="0"/>
          <c:showBubbleSize val="0"/>
        </c:dLbls>
        <c:axId val="104889344"/>
        <c:axId val="105195008"/>
      </c:scatterChart>
      <c:valAx>
        <c:axId val="104889344"/>
        <c:scaling>
          <c:orientation val="minMax"/>
        </c:scaling>
        <c:delete val="0"/>
        <c:axPos val="b"/>
        <c:title>
          <c:tx>
            <c:rich>
              <a:bodyPr/>
              <a:lstStyle/>
              <a:p>
                <a:pPr>
                  <a:defRPr/>
                </a:pPr>
                <a:r>
                  <a:rPr lang="en-US"/>
                  <a:t>Z</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05195008"/>
        <c:crosses val="autoZero"/>
        <c:crossBetween val="midCat"/>
      </c:valAx>
      <c:valAx>
        <c:axId val="105195008"/>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04889344"/>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aseline="0"/>
            </a:pPr>
            <a:r>
              <a:rPr lang="en-US" sz="1800" baseline="0"/>
              <a:t>Standard Normal Probability Distribution</a:t>
            </a:r>
          </a:p>
        </c:rich>
      </c:tx>
      <c:layout>
        <c:manualLayout>
          <c:xMode val="edge"/>
          <c:yMode val="edge"/>
          <c:x val="0.22518327000169755"/>
          <c:y val="3.8749795102364627E-2"/>
        </c:manualLayout>
      </c:layout>
      <c:overlay val="1"/>
    </c:title>
    <c:autoTitleDeleted val="0"/>
    <c:plotArea>
      <c:layout>
        <c:manualLayout>
          <c:layoutTarget val="inner"/>
          <c:xMode val="edge"/>
          <c:yMode val="edge"/>
          <c:x val="0.12572570219767304"/>
          <c:y val="0.32060450621279346"/>
          <c:w val="0.75622064654853471"/>
          <c:h val="0.47159264517771249"/>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'Right-Tailed'!$C$97:$C$177</c:f>
              <c:numCache>
                <c:formatCode>General</c:formatCode>
                <c:ptCount val="81"/>
                <c:pt idx="0">
                  <c:v>1.6448536269514715</c:v>
                </c:pt>
                <c:pt idx="1">
                  <c:v>1.6742929566145781</c:v>
                </c:pt>
                <c:pt idx="2">
                  <c:v>1.7037322862776847</c:v>
                </c:pt>
                <c:pt idx="3">
                  <c:v>1.7331716159407913</c:v>
                </c:pt>
                <c:pt idx="4">
                  <c:v>1.7626109456038979</c:v>
                </c:pt>
                <c:pt idx="5">
                  <c:v>1.7920502752670044</c:v>
                </c:pt>
                <c:pt idx="6">
                  <c:v>1.821489604930111</c:v>
                </c:pt>
                <c:pt idx="7">
                  <c:v>1.8509289345932176</c:v>
                </c:pt>
                <c:pt idx="8">
                  <c:v>1.8803682642563242</c:v>
                </c:pt>
                <c:pt idx="9">
                  <c:v>1.9098075939194308</c:v>
                </c:pt>
                <c:pt idx="10">
                  <c:v>1.9392469235825374</c:v>
                </c:pt>
                <c:pt idx="11">
                  <c:v>1.9686862532456439</c:v>
                </c:pt>
                <c:pt idx="12">
                  <c:v>1.9981255829087505</c:v>
                </c:pt>
                <c:pt idx="13">
                  <c:v>2.0275649125718571</c:v>
                </c:pt>
                <c:pt idx="14">
                  <c:v>2.0570042422349637</c:v>
                </c:pt>
                <c:pt idx="15">
                  <c:v>2.0864435718980703</c:v>
                </c:pt>
                <c:pt idx="16">
                  <c:v>2.1158829015611769</c:v>
                </c:pt>
                <c:pt idx="17">
                  <c:v>2.1453222312242834</c:v>
                </c:pt>
                <c:pt idx="18">
                  <c:v>2.17476156088739</c:v>
                </c:pt>
                <c:pt idx="19">
                  <c:v>2.2042008905504966</c:v>
                </c:pt>
                <c:pt idx="20">
                  <c:v>2.2336402202136032</c:v>
                </c:pt>
                <c:pt idx="21">
                  <c:v>2.2630795498767098</c:v>
                </c:pt>
                <c:pt idx="22">
                  <c:v>2.2925188795398164</c:v>
                </c:pt>
                <c:pt idx="23">
                  <c:v>2.321958209202923</c:v>
                </c:pt>
                <c:pt idx="24">
                  <c:v>2.3513975388660295</c:v>
                </c:pt>
                <c:pt idx="25">
                  <c:v>2.3808368685291361</c:v>
                </c:pt>
                <c:pt idx="26">
                  <c:v>2.4102761981922427</c:v>
                </c:pt>
                <c:pt idx="27">
                  <c:v>2.4397155278553493</c:v>
                </c:pt>
                <c:pt idx="28">
                  <c:v>2.4691548575184559</c:v>
                </c:pt>
                <c:pt idx="29">
                  <c:v>2.4985941871815625</c:v>
                </c:pt>
                <c:pt idx="30">
                  <c:v>2.528033516844669</c:v>
                </c:pt>
                <c:pt idx="31">
                  <c:v>2.5574728465077756</c:v>
                </c:pt>
                <c:pt idx="32">
                  <c:v>2.5869121761708822</c:v>
                </c:pt>
                <c:pt idx="33">
                  <c:v>2.6163515058339888</c:v>
                </c:pt>
                <c:pt idx="34">
                  <c:v>2.6457908354970954</c:v>
                </c:pt>
                <c:pt idx="35">
                  <c:v>2.675230165160202</c:v>
                </c:pt>
                <c:pt idx="36">
                  <c:v>2.7046694948233085</c:v>
                </c:pt>
                <c:pt idx="37">
                  <c:v>2.7341088244864151</c:v>
                </c:pt>
                <c:pt idx="38">
                  <c:v>2.7635481541495217</c:v>
                </c:pt>
                <c:pt idx="39">
                  <c:v>2.7929874838126283</c:v>
                </c:pt>
                <c:pt idx="40">
                  <c:v>2.8224268134757349</c:v>
                </c:pt>
                <c:pt idx="41">
                  <c:v>2.8518661431388415</c:v>
                </c:pt>
                <c:pt idx="42">
                  <c:v>2.881305472801948</c:v>
                </c:pt>
                <c:pt idx="43">
                  <c:v>2.9107448024650546</c:v>
                </c:pt>
                <c:pt idx="44">
                  <c:v>2.9401841321281612</c:v>
                </c:pt>
                <c:pt idx="45">
                  <c:v>2.9696234617912678</c:v>
                </c:pt>
                <c:pt idx="46">
                  <c:v>2.9990627914543744</c:v>
                </c:pt>
                <c:pt idx="47">
                  <c:v>3.028502121117481</c:v>
                </c:pt>
                <c:pt idx="48">
                  <c:v>3.0579414507805875</c:v>
                </c:pt>
                <c:pt idx="49">
                  <c:v>3.0873807804436941</c:v>
                </c:pt>
                <c:pt idx="50">
                  <c:v>3.1168201101068007</c:v>
                </c:pt>
                <c:pt idx="51">
                  <c:v>3.1462594397699073</c:v>
                </c:pt>
                <c:pt idx="52">
                  <c:v>3.1756987694330139</c:v>
                </c:pt>
                <c:pt idx="53">
                  <c:v>3.2051380990961205</c:v>
                </c:pt>
                <c:pt idx="54">
                  <c:v>3.234577428759227</c:v>
                </c:pt>
                <c:pt idx="55">
                  <c:v>3.2640167584223336</c:v>
                </c:pt>
                <c:pt idx="56">
                  <c:v>3.2934560880854402</c:v>
                </c:pt>
                <c:pt idx="57">
                  <c:v>3.3228954177485468</c:v>
                </c:pt>
                <c:pt idx="58">
                  <c:v>3.3523347474116534</c:v>
                </c:pt>
                <c:pt idx="59">
                  <c:v>3.38177407707476</c:v>
                </c:pt>
                <c:pt idx="60">
                  <c:v>3.4112134067378665</c:v>
                </c:pt>
                <c:pt idx="61">
                  <c:v>3.4406527364009731</c:v>
                </c:pt>
                <c:pt idx="62">
                  <c:v>3.4700920660640797</c:v>
                </c:pt>
                <c:pt idx="63">
                  <c:v>3.4995313957271863</c:v>
                </c:pt>
                <c:pt idx="64">
                  <c:v>3.5289707253902929</c:v>
                </c:pt>
                <c:pt idx="65">
                  <c:v>3.5584100550533995</c:v>
                </c:pt>
                <c:pt idx="66">
                  <c:v>3.5878493847165061</c:v>
                </c:pt>
                <c:pt idx="67">
                  <c:v>3.6172887143796126</c:v>
                </c:pt>
                <c:pt idx="68">
                  <c:v>3.6467280440427192</c:v>
                </c:pt>
                <c:pt idx="69">
                  <c:v>3.6761673737058258</c:v>
                </c:pt>
                <c:pt idx="70">
                  <c:v>3.7056067033689324</c:v>
                </c:pt>
                <c:pt idx="71">
                  <c:v>3.735046033032039</c:v>
                </c:pt>
                <c:pt idx="72">
                  <c:v>3.7644853626951456</c:v>
                </c:pt>
                <c:pt idx="73">
                  <c:v>3.7939246923582521</c:v>
                </c:pt>
                <c:pt idx="74">
                  <c:v>3.8233640220213587</c:v>
                </c:pt>
                <c:pt idx="75">
                  <c:v>3.8528033516844653</c:v>
                </c:pt>
                <c:pt idx="76">
                  <c:v>3.8822426813475719</c:v>
                </c:pt>
                <c:pt idx="77">
                  <c:v>3.9116820110106785</c:v>
                </c:pt>
                <c:pt idx="78">
                  <c:v>3.9411213406737851</c:v>
                </c:pt>
                <c:pt idx="79">
                  <c:v>3.9705606703368916</c:v>
                </c:pt>
                <c:pt idx="80">
                  <c:v>4</c:v>
                </c:pt>
              </c:numCache>
            </c:numRef>
          </c:xVal>
          <c:yVal>
            <c:numRef>
              <c:f>'Right-Tailed'!$D$97:$D$177</c:f>
              <c:numCache>
                <c:formatCode>General</c:formatCode>
                <c:ptCount val="81"/>
                <c:pt idx="0">
                  <c:v>0.10313564037537151</c:v>
                </c:pt>
                <c:pt idx="1">
                  <c:v>9.8217881700490631E-2</c:v>
                </c:pt>
                <c:pt idx="2">
                  <c:v>9.3453584831633699E-2</c:v>
                </c:pt>
                <c:pt idx="3">
                  <c:v>8.8843360134471402E-2</c:v>
                </c:pt>
                <c:pt idx="4">
                  <c:v>8.4387397606644446E-2</c:v>
                </c:pt>
                <c:pt idx="5">
                  <c:v>8.0085486967527347E-2</c:v>
                </c:pt>
                <c:pt idx="6">
                  <c:v>7.5937038438725901E-2</c:v>
                </c:pt>
                <c:pt idx="7">
                  <c:v>7.194110407545018E-2</c:v>
                </c:pt>
                <c:pt idx="8">
                  <c:v>6.8096399512720618E-2</c:v>
                </c:pt>
                <c:pt idx="9">
                  <c:v>6.4401325994902919E-2</c:v>
                </c:pt>
                <c:pt idx="10">
                  <c:v>6.0853992562259256E-2</c:v>
                </c:pt>
                <c:pt idx="11">
                  <c:v>5.7452238273971744E-2</c:v>
                </c:pt>
                <c:pt idx="12">
                  <c:v>5.4193654353367773E-2</c:v>
                </c:pt>
                <c:pt idx="13">
                  <c:v>5.1075606147779742E-2</c:v>
                </c:pt>
                <c:pt idx="14">
                  <c:v>4.8095254802529401E-2</c:v>
                </c:pt>
                <c:pt idx="15">
                  <c:v>4.5249578555867448E-2</c:v>
                </c:pt>
                <c:pt idx="16">
                  <c:v>4.253539356924959E-2</c:v>
                </c:pt>
                <c:pt idx="17">
                  <c:v>3.99493742150221E-2</c:v>
                </c:pt>
                <c:pt idx="18">
                  <c:v>3.7488072751358209E-2</c:v>
                </c:pt>
                <c:pt idx="19">
                  <c:v>3.5147938322064864E-2</c:v>
                </c:pt>
                <c:pt idx="20">
                  <c:v>3.2925335226612319E-2</c:v>
                </c:pt>
                <c:pt idx="21">
                  <c:v>3.0816560413366979E-2</c:v>
                </c:pt>
                <c:pt idx="22">
                  <c:v>2.8817860156483559E-2</c:v>
                </c:pt>
                <c:pt idx="23">
                  <c:v>2.6925445884184902E-2</c:v>
                </c:pt>
                <c:pt idx="24">
                  <c:v>2.5135509133189248E-2</c:v>
                </c:pt>
                <c:pt idx="25">
                  <c:v>2.3444235610792667E-2</c:v>
                </c:pt>
                <c:pt idx="26">
                  <c:v>2.1847818352551247E-2</c:v>
                </c:pt>
                <c:pt idx="27">
                  <c:v>2.0342469969600537E-2</c:v>
                </c:pt>
                <c:pt idx="28">
                  <c:v>1.8924433985379373E-2</c:v>
                </c:pt>
                <c:pt idx="29">
                  <c:v>1.7589995266870266E-2</c:v>
                </c:pt>
                <c:pt idx="30">
                  <c:v>1.6335489560415719E-2</c:v>
                </c:pt>
                <c:pt idx="31">
                  <c:v>1.5157312146709406E-2</c:v>
                </c:pt>
                <c:pt idx="32">
                  <c:v>1.4051925633686659E-2</c:v>
                </c:pt>
                <c:pt idx="33">
                  <c:v>1.3015866909748458E-2</c:v>
                </c:pt>
                <c:pt idx="34">
                  <c:v>1.2045753283048844E-2</c:v>
                </c:pt>
                <c:pt idx="35">
                  <c:v>1.1138287835462014E-2</c:v>
                </c:pt>
                <c:pt idx="36">
                  <c:v>1.0290264022330419E-2</c:v>
                </c:pt>
                <c:pt idx="37">
                  <c:v>9.4985695511900902E-3</c:v>
                </c:pt>
                <c:pt idx="38">
                  <c:v>8.7601895743865902E-3</c:v>
                </c:pt>
                <c:pt idx="39">
                  <c:v>8.0722092318507976E-3</c:v>
                </c:pt>
                <c:pt idx="40">
                  <c:v>7.4318155813145473E-3</c:v>
                </c:pt>
                <c:pt idx="41">
                  <c:v>6.836298953931317E-3</c:v>
                </c:pt>
                <c:pt idx="42">
                  <c:v>6.2830537736464171E-3</c:v>
                </c:pt>
                <c:pt idx="43">
                  <c:v>5.7695788787558606E-3</c:v>
                </c:pt>
                <c:pt idx="44">
                  <c:v>5.2934773839245063E-3</c:v>
                </c:pt>
                <c:pt idx="45">
                  <c:v>4.8524561205250784E-3</c:v>
                </c:pt>
                <c:pt idx="46">
                  <c:v>4.4443246925319844E-3</c:v>
                </c:pt>
                <c:pt idx="47">
                  <c:v>4.0669941843805724E-3</c:v>
                </c:pt>
                <c:pt idx="48">
                  <c:v>3.7184755562052799E-3</c:v>
                </c:pt>
                <c:pt idx="49">
                  <c:v>3.3968777607211596E-3</c:v>
                </c:pt>
                <c:pt idx="50">
                  <c:v>3.1004056147338681E-3</c:v>
                </c:pt>
                <c:pt idx="51">
                  <c:v>2.8273574568734696E-3</c:v>
                </c:pt>
                <c:pt idx="52">
                  <c:v>2.5761226216677547E-3</c:v>
                </c:pt>
                <c:pt idx="53">
                  <c:v>2.3451787585194173E-3</c:v>
                </c:pt>
                <c:pt idx="54">
                  <c:v>2.1330890225463796E-3</c:v>
                </c:pt>
                <c:pt idx="55">
                  <c:v>1.9384991626024896E-3</c:v>
                </c:pt>
                <c:pt idx="56">
                  <c:v>1.7601345301321435E-3</c:v>
                </c:pt>
                <c:pt idx="57">
                  <c:v>1.5967970308413953E-3</c:v>
                </c:pt>
                <c:pt idx="58">
                  <c:v>1.4473620395029667E-3</c:v>
                </c:pt>
                <c:pt idx="59">
                  <c:v>1.3107752965650329E-3</c:v>
                </c:pt>
                <c:pt idx="60">
                  <c:v>1.1860498036144209E-3</c:v>
                </c:pt>
                <c:pt idx="61">
                  <c:v>1.0722627331632227E-3</c:v>
                </c:pt>
                <c:pt idx="62">
                  <c:v>9.6855236669218228E-4</c:v>
                </c:pt>
                <c:pt idx="63">
                  <c:v>8.7411507340146184E-4</c:v>
                </c:pt>
                <c:pt idx="64">
                  <c:v>7.882023406956774E-4</c:v>
                </c:pt>
                <c:pt idx="65">
                  <c:v>7.1011786607019182E-4</c:v>
                </c:pt>
                <c:pt idx="66">
                  <c:v>6.3921471877360718E-4</c:v>
                </c:pt>
                <c:pt idx="67">
                  <c:v>5.7489257840009835E-4</c:v>
                </c:pt>
                <c:pt idx="68">
                  <c:v>5.1659505641687671E-4</c:v>
                </c:pt>
                <c:pt idx="69">
                  <c:v>4.6380710555789072E-4</c:v>
                </c:pt>
                <c:pt idx="70">
                  <c:v>4.1605252101550725E-4</c:v>
                </c:pt>
                <c:pt idx="71">
                  <c:v>3.7289153643719336E-4</c:v>
                </c:pt>
                <c:pt idx="72">
                  <c:v>3.3391851688349228E-4</c:v>
                </c:pt>
                <c:pt idx="73">
                  <c:v>2.9875975012557787E-4</c:v>
                </c:pt>
                <c:pt idx="74">
                  <c:v>2.6707133695367922E-4</c:v>
                </c:pt>
                <c:pt idx="75">
                  <c:v>2.3853718052957462E-4</c:v>
                </c:pt>
                <c:pt idx="76">
                  <c:v>2.1286707424470218E-4</c:v>
                </c:pt>
                <c:pt idx="77">
                  <c:v>1.8979488703746431E-4</c:v>
                </c:pt>
                <c:pt idx="78">
                  <c:v>1.6907684467604053E-4</c:v>
                </c:pt>
                <c:pt idx="79">
                  <c:v>1.5048990512329358E-4</c:v>
                </c:pt>
                <c:pt idx="80">
                  <c:v>1.3383022576488537E-4</c:v>
                </c:pt>
              </c:numCache>
            </c:numRef>
          </c:yVal>
          <c:smooth val="1"/>
        </c:ser>
        <c:ser>
          <c:idx val="0"/>
          <c:order val="1"/>
          <c:tx>
            <c:v>Density</c:v>
          </c:tx>
          <c:spPr>
            <a:ln w="38100">
              <a:solidFill>
                <a:srgbClr val="0000FF"/>
              </a:solidFill>
              <a:prstDash val="solid"/>
            </a:ln>
          </c:spPr>
          <c:marker>
            <c:symbol val="none"/>
          </c:marker>
          <c:xVal>
            <c:numRef>
              <c:f>'Right-Tailed'!$C$52:$C$92</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'Right-Tailed'!$D$52:$D$92</c:f>
              <c:numCache>
                <c:formatCode>General</c:formatCode>
                <c:ptCount val="41"/>
                <c:pt idx="0">
                  <c:v>1.3383022576488537E-4</c:v>
                </c:pt>
                <c:pt idx="1">
                  <c:v>2.9194692579146027E-4</c:v>
                </c:pt>
                <c:pt idx="2">
                  <c:v>6.1190193011377298E-4</c:v>
                </c:pt>
                <c:pt idx="3">
                  <c:v>1.232219168473021E-3</c:v>
                </c:pt>
                <c:pt idx="4">
                  <c:v>2.3840882014648486E-3</c:v>
                </c:pt>
                <c:pt idx="5">
                  <c:v>4.4318484119380188E-3</c:v>
                </c:pt>
                <c:pt idx="6">
                  <c:v>7.9154515829799894E-3</c:v>
                </c:pt>
                <c:pt idx="7">
                  <c:v>1.3582969233685661E-2</c:v>
                </c:pt>
                <c:pt idx="8">
                  <c:v>2.2394530294842969E-2</c:v>
                </c:pt>
                <c:pt idx="9">
                  <c:v>3.547459284623157E-2</c:v>
                </c:pt>
                <c:pt idx="10">
                  <c:v>5.3990966513188222E-2</c:v>
                </c:pt>
                <c:pt idx="11">
                  <c:v>7.8950158300894385E-2</c:v>
                </c:pt>
                <c:pt idx="12">
                  <c:v>0.11092083467945583</c:v>
                </c:pt>
                <c:pt idx="13">
                  <c:v>0.14972746563574515</c:v>
                </c:pt>
                <c:pt idx="14">
                  <c:v>0.19418605498321329</c:v>
                </c:pt>
                <c:pt idx="15">
                  <c:v>0.24197072451914367</c:v>
                </c:pt>
                <c:pt idx="16">
                  <c:v>0.28969155276148306</c:v>
                </c:pt>
                <c:pt idx="17">
                  <c:v>0.33322460289179989</c:v>
                </c:pt>
                <c:pt idx="18">
                  <c:v>0.3682701403033235</c:v>
                </c:pt>
                <c:pt idx="19">
                  <c:v>0.39104269397545599</c:v>
                </c:pt>
                <c:pt idx="20">
                  <c:v>0.3989422804014327</c:v>
                </c:pt>
                <c:pt idx="21">
                  <c:v>0.39104269397545577</c:v>
                </c:pt>
                <c:pt idx="22">
                  <c:v>0.36827014030332317</c:v>
                </c:pt>
                <c:pt idx="23">
                  <c:v>0.33322460289179939</c:v>
                </c:pt>
                <c:pt idx="24">
                  <c:v>0.28969155276148245</c:v>
                </c:pt>
                <c:pt idx="25">
                  <c:v>0.24197072451914306</c:v>
                </c:pt>
                <c:pt idx="26">
                  <c:v>0.19418605498321265</c:v>
                </c:pt>
                <c:pt idx="27">
                  <c:v>0.1497274656357446</c:v>
                </c:pt>
                <c:pt idx="28">
                  <c:v>0.11092083467945535</c:v>
                </c:pt>
                <c:pt idx="29">
                  <c:v>7.8950158300893997E-2</c:v>
                </c:pt>
                <c:pt idx="30">
                  <c:v>5.3990966513187917E-2</c:v>
                </c:pt>
                <c:pt idx="31">
                  <c:v>3.5474592846231313E-2</c:v>
                </c:pt>
                <c:pt idx="32">
                  <c:v>2.2394530294842813E-2</c:v>
                </c:pt>
                <c:pt idx="33">
                  <c:v>1.3582969233685552E-2</c:v>
                </c:pt>
                <c:pt idx="34">
                  <c:v>7.9154515829799182E-3</c:v>
                </c:pt>
                <c:pt idx="35">
                  <c:v>4.4318484119379763E-3</c:v>
                </c:pt>
                <c:pt idx="36">
                  <c:v>2.3840882014648235E-3</c:v>
                </c:pt>
                <c:pt idx="37">
                  <c:v>1.2322191684730078E-3</c:v>
                </c:pt>
                <c:pt idx="38">
                  <c:v>6.1190193011376594E-4</c:v>
                </c:pt>
                <c:pt idx="39">
                  <c:v>2.9194692579145691E-4</c:v>
                </c:pt>
                <c:pt idx="40">
                  <c:v>1.3383022576488393E-4</c:v>
                </c:pt>
              </c:numCache>
            </c:numRef>
          </c:yVal>
          <c:smooth val="1"/>
        </c:ser>
        <c:ser>
          <c:idx val="1"/>
          <c:order val="2"/>
          <c:tx>
            <c:strRef>
              <c:f>'Right-Tailed'!$D$18</c:f>
              <c:strCache>
                <c:ptCount val="1"/>
                <c:pt idx="0">
                  <c:v>5%</c:v>
                </c:pt>
              </c:strCache>
            </c:strRef>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'Right-Tailed'!$C$97</c:f>
              <c:numCache>
                <c:formatCode>General</c:formatCode>
                <c:ptCount val="1"/>
                <c:pt idx="0">
                  <c:v>1.6448536269514715</c:v>
                </c:pt>
              </c:numCache>
            </c:numRef>
          </c:xVal>
          <c:yVal>
            <c:numRef>
              <c:f>'Right-Tailed'!$D$97</c:f>
              <c:numCache>
                <c:formatCode>General</c:formatCode>
                <c:ptCount val="1"/>
                <c:pt idx="0">
                  <c:v>0.10313564037537151</c:v>
                </c:pt>
              </c:numCache>
            </c:numRef>
          </c:yVal>
          <c:smooth val="1"/>
        </c:ser>
        <c:ser>
          <c:idx val="3"/>
          <c:order val="3"/>
          <c:tx>
            <c:v>a</c:v>
          </c:tx>
          <c:marker>
            <c:symbol val="none"/>
          </c:marker>
          <c:dLbls>
            <c:txPr>
              <a:bodyPr/>
              <a:lstStyle/>
              <a:p>
                <a:pPr>
                  <a:defRPr sz="1200"/>
                </a:pPr>
                <a:endParaRPr lang="en-US"/>
              </a:p>
            </c:txPr>
            <c:dLblPos val="l"/>
            <c:showLegendKey val="0"/>
            <c:showVal val="0"/>
            <c:showCatName val="0"/>
            <c:showSerName val="1"/>
            <c:showPercent val="0"/>
            <c:showBubbleSize val="0"/>
            <c:showLeaderLines val="0"/>
          </c:dLbls>
          <c:xVal>
            <c:numRef>
              <c:f>'Right-Tailed'!$C$27</c:f>
              <c:numCache>
                <c:formatCode>General</c:formatCode>
                <c:ptCount val="1"/>
                <c:pt idx="0">
                  <c:v>1.6439999999999999</c:v>
                </c:pt>
              </c:numCache>
            </c:numRef>
          </c:xVal>
          <c:yVal>
            <c:numLit>
              <c:formatCode>General</c:formatCode>
              <c:ptCount val="1"/>
              <c:pt idx="0">
                <c:v>0.02</c:v>
              </c:pt>
            </c:numLit>
          </c:yVal>
          <c:smooth val="1"/>
        </c:ser>
        <c:dLbls>
          <c:showLegendKey val="0"/>
          <c:showVal val="0"/>
          <c:showCatName val="0"/>
          <c:showSerName val="0"/>
          <c:showPercent val="0"/>
          <c:showBubbleSize val="0"/>
        </c:dLbls>
        <c:axId val="108275200"/>
        <c:axId val="115445760"/>
      </c:scatterChart>
      <c:valAx>
        <c:axId val="108275200"/>
        <c:scaling>
          <c:orientation val="minMax"/>
        </c:scaling>
        <c:delete val="0"/>
        <c:axPos val="b"/>
        <c:title>
          <c:tx>
            <c:rich>
              <a:bodyPr/>
              <a:lstStyle/>
              <a:p>
                <a:pPr>
                  <a:defRPr/>
                </a:pPr>
                <a:r>
                  <a:rPr lang="en-US"/>
                  <a:t>Z</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15445760"/>
        <c:crosses val="autoZero"/>
        <c:crossBetween val="midCat"/>
      </c:valAx>
      <c:valAx>
        <c:axId val="115445760"/>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08275200"/>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Standard Normal Probability Distribution</a:t>
            </a:r>
          </a:p>
        </c:rich>
      </c:tx>
      <c:layout>
        <c:manualLayout>
          <c:xMode val="edge"/>
          <c:yMode val="edge"/>
          <c:x val="0.20059641129764441"/>
          <c:y val="3.6246719160104988E-2"/>
        </c:manualLayout>
      </c:layout>
      <c:overlay val="1"/>
    </c:title>
    <c:autoTitleDeleted val="0"/>
    <c:plotArea>
      <c:layout>
        <c:manualLayout>
          <c:layoutTarget val="inner"/>
          <c:xMode val="edge"/>
          <c:yMode val="edge"/>
          <c:x val="0.13344971029564701"/>
          <c:y val="0.30167255878729443"/>
          <c:w val="0.73026015615972528"/>
          <c:h val="0.54096737907761527"/>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'Left-Tailed'!$C$97:$C$177</c:f>
              <c:numCache>
                <c:formatCode>General</c:formatCode>
                <c:ptCount val="81"/>
                <c:pt idx="0">
                  <c:v>-4</c:v>
                </c:pt>
                <c:pt idx="1">
                  <c:v>-3.9339806054306923</c:v>
                </c:pt>
                <c:pt idx="2">
                  <c:v>-3.8679612108613846</c:v>
                </c:pt>
                <c:pt idx="3">
                  <c:v>-3.8019418162920768</c:v>
                </c:pt>
                <c:pt idx="4">
                  <c:v>-3.7359224217227691</c:v>
                </c:pt>
                <c:pt idx="5">
                  <c:v>-3.6699030271534614</c:v>
                </c:pt>
                <c:pt idx="6">
                  <c:v>-3.6038836325841537</c:v>
                </c:pt>
                <c:pt idx="7">
                  <c:v>-3.537864238014846</c:v>
                </c:pt>
                <c:pt idx="8">
                  <c:v>-3.4718448434455382</c:v>
                </c:pt>
                <c:pt idx="9">
                  <c:v>-3.4058254488762305</c:v>
                </c:pt>
                <c:pt idx="10">
                  <c:v>-3.3398060543069228</c:v>
                </c:pt>
                <c:pt idx="11">
                  <c:v>-3.2737866597376151</c:v>
                </c:pt>
                <c:pt idx="12">
                  <c:v>-3.2077672651683073</c:v>
                </c:pt>
                <c:pt idx="13">
                  <c:v>-3.1417478705989996</c:v>
                </c:pt>
                <c:pt idx="14">
                  <c:v>-3.0757284760296919</c:v>
                </c:pt>
                <c:pt idx="15">
                  <c:v>-3.0097090814603842</c:v>
                </c:pt>
                <c:pt idx="16">
                  <c:v>-2.9436896868910765</c:v>
                </c:pt>
                <c:pt idx="17">
                  <c:v>-2.8776702923217687</c:v>
                </c:pt>
                <c:pt idx="18">
                  <c:v>-2.811650897752461</c:v>
                </c:pt>
                <c:pt idx="19">
                  <c:v>-2.7456315031831533</c:v>
                </c:pt>
                <c:pt idx="20">
                  <c:v>-2.6796121086138456</c:v>
                </c:pt>
                <c:pt idx="21">
                  <c:v>-2.6135927140445379</c:v>
                </c:pt>
                <c:pt idx="22">
                  <c:v>-2.5475733194752301</c:v>
                </c:pt>
                <c:pt idx="23">
                  <c:v>-2.4815539249059224</c:v>
                </c:pt>
                <c:pt idx="24">
                  <c:v>-2.4155345303366147</c:v>
                </c:pt>
                <c:pt idx="25">
                  <c:v>-2.349515135767307</c:v>
                </c:pt>
                <c:pt idx="26">
                  <c:v>-2.2834957411979993</c:v>
                </c:pt>
                <c:pt idx="27">
                  <c:v>-2.2174763466286915</c:v>
                </c:pt>
                <c:pt idx="28">
                  <c:v>-2.1514569520593838</c:v>
                </c:pt>
                <c:pt idx="29">
                  <c:v>-2.0854375574900761</c:v>
                </c:pt>
                <c:pt idx="30">
                  <c:v>-2.0194181629207684</c:v>
                </c:pt>
                <c:pt idx="31">
                  <c:v>-1.9533987683514609</c:v>
                </c:pt>
                <c:pt idx="32">
                  <c:v>-1.8873793737821534</c:v>
                </c:pt>
                <c:pt idx="33">
                  <c:v>-1.8213599792128459</c:v>
                </c:pt>
                <c:pt idx="34">
                  <c:v>-1.7553405846435384</c:v>
                </c:pt>
                <c:pt idx="35">
                  <c:v>-1.6893211900742309</c:v>
                </c:pt>
                <c:pt idx="36">
                  <c:v>-1.6233017955049234</c:v>
                </c:pt>
                <c:pt idx="37">
                  <c:v>-1.5572824009356159</c:v>
                </c:pt>
                <c:pt idx="38">
                  <c:v>-1.4912630063663084</c:v>
                </c:pt>
                <c:pt idx="39">
                  <c:v>-1.4252436117970009</c:v>
                </c:pt>
                <c:pt idx="40">
                  <c:v>-1.3592242172276934</c:v>
                </c:pt>
                <c:pt idx="41">
                  <c:v>-1.2932048226583859</c:v>
                </c:pt>
                <c:pt idx="42">
                  <c:v>-1.2271854280890784</c:v>
                </c:pt>
                <c:pt idx="43">
                  <c:v>-1.1611660335197709</c:v>
                </c:pt>
                <c:pt idx="44">
                  <c:v>-1.0951466389504634</c:v>
                </c:pt>
                <c:pt idx="45">
                  <c:v>-1.0291272443811559</c:v>
                </c:pt>
                <c:pt idx="46">
                  <c:v>-0.96310784981184838</c:v>
                </c:pt>
                <c:pt idx="47">
                  <c:v>-0.89708845524254088</c:v>
                </c:pt>
                <c:pt idx="48">
                  <c:v>-0.83106906067323338</c:v>
                </c:pt>
                <c:pt idx="49">
                  <c:v>-0.76504966610392588</c:v>
                </c:pt>
                <c:pt idx="50">
                  <c:v>-0.69903027153461839</c:v>
                </c:pt>
                <c:pt idx="51">
                  <c:v>-0.63301087696531089</c:v>
                </c:pt>
                <c:pt idx="52">
                  <c:v>-0.56699148239600339</c:v>
                </c:pt>
                <c:pt idx="53">
                  <c:v>-0.50097208782669589</c:v>
                </c:pt>
                <c:pt idx="54">
                  <c:v>-0.43495269325738839</c:v>
                </c:pt>
                <c:pt idx="55">
                  <c:v>-0.36893329868808089</c:v>
                </c:pt>
                <c:pt idx="56">
                  <c:v>-0.30291390411877339</c:v>
                </c:pt>
                <c:pt idx="57">
                  <c:v>-0.23689450954946589</c:v>
                </c:pt>
                <c:pt idx="58">
                  <c:v>-0.17087511498015839</c:v>
                </c:pt>
                <c:pt idx="59">
                  <c:v>-0.10485572041085088</c:v>
                </c:pt>
                <c:pt idx="60">
                  <c:v>-3.8836325841543368E-2</c:v>
                </c:pt>
                <c:pt idx="61">
                  <c:v>2.7183068727764145E-2</c:v>
                </c:pt>
                <c:pt idx="62">
                  <c:v>9.3202463297071658E-2</c:v>
                </c:pt>
                <c:pt idx="63">
                  <c:v>0.15922185786637916</c:v>
                </c:pt>
                <c:pt idx="64">
                  <c:v>0.22524125243568666</c:v>
                </c:pt>
                <c:pt idx="65">
                  <c:v>0.29126064700499416</c:v>
                </c:pt>
                <c:pt idx="66">
                  <c:v>0.35728004157430165</c:v>
                </c:pt>
                <c:pt idx="67">
                  <c:v>0.42329943614360915</c:v>
                </c:pt>
                <c:pt idx="68">
                  <c:v>0.48931883071291665</c:v>
                </c:pt>
                <c:pt idx="69">
                  <c:v>0.55533822528222421</c:v>
                </c:pt>
                <c:pt idx="70">
                  <c:v>0.62135761985153171</c:v>
                </c:pt>
                <c:pt idx="71">
                  <c:v>0.68737701442083921</c:v>
                </c:pt>
                <c:pt idx="72">
                  <c:v>0.7533964089901467</c:v>
                </c:pt>
                <c:pt idx="73">
                  <c:v>0.8194158035594542</c:v>
                </c:pt>
                <c:pt idx="74">
                  <c:v>0.8854351981287617</c:v>
                </c:pt>
                <c:pt idx="75">
                  <c:v>0.9514545926980692</c:v>
                </c:pt>
                <c:pt idx="76">
                  <c:v>1.0174739872673768</c:v>
                </c:pt>
                <c:pt idx="77">
                  <c:v>1.0834933818366843</c:v>
                </c:pt>
                <c:pt idx="78">
                  <c:v>1.1495127764059918</c:v>
                </c:pt>
                <c:pt idx="79">
                  <c:v>1.2155321709752993</c:v>
                </c:pt>
                <c:pt idx="80">
                  <c:v>1.2815515655446068</c:v>
                </c:pt>
              </c:numCache>
            </c:numRef>
          </c:xVal>
          <c:yVal>
            <c:numRef>
              <c:f>'Left-Tailed'!$D$97:$D$177</c:f>
              <c:numCache>
                <c:formatCode>General</c:formatCode>
                <c:ptCount val="81"/>
                <c:pt idx="0">
                  <c:v>1.3383022576488537E-4</c:v>
                </c:pt>
                <c:pt idx="1">
                  <c:v>1.7389824387049107E-4</c:v>
                </c:pt>
                <c:pt idx="2">
                  <c:v>2.2497967401114276E-4</c:v>
                </c:pt>
                <c:pt idx="3">
                  <c:v>2.8980006017346126E-4</c:v>
                </c:pt>
                <c:pt idx="4">
                  <c:v>3.7167278396679396E-4</c:v>
                </c:pt>
                <c:pt idx="5">
                  <c:v>4.7460264182215393E-4</c:v>
                </c:pt>
                <c:pt idx="6">
                  <c:v>6.034018581313231E-4</c:v>
                </c:pt>
                <c:pt idx="7">
                  <c:v>7.6381861147860309E-4</c:v>
                </c:pt>
                <c:pt idx="8">
                  <c:v>9.6267774214810024E-4</c:v>
                </c:pt>
                <c:pt idx="9">
                  <c:v>1.2080328002525872E-3</c:v>
                </c:pt>
                <c:pt idx="10">
                  <c:v>1.5093279802689348E-3</c:v>
                </c:pt>
                <c:pt idx="11">
                  <c:v>1.8775677684277178E-3</c:v>
                </c:pt>
                <c:pt idx="12">
                  <c:v>2.3254913081176081E-3</c:v>
                </c:pt>
                <c:pt idx="13">
                  <c:v>2.8677475750073936E-3</c:v>
                </c:pt>
                <c:pt idx="14">
                  <c:v>3.5210664646943167E-3</c:v>
                </c:pt>
                <c:pt idx="15">
                  <c:v>4.304419855902129E-3</c:v>
                </c:pt>
                <c:pt idx="16">
                  <c:v>5.2391656545438692E-3</c:v>
                </c:pt>
                <c:pt idx="17">
                  <c:v>6.3491667899987173E-3</c:v>
                </c:pt>
                <c:pt idx="18">
                  <c:v>7.6608761749298263E-3</c:v>
                </c:pt>
                <c:pt idx="19">
                  <c:v>9.2033778119324765E-3</c:v>
                </c:pt>
                <c:pt idx="20">
                  <c:v>1.1008373598832359E-2</c:v>
                </c:pt>
                <c:pt idx="21">
                  <c:v>1.3110105018711583E-2</c:v>
                </c:pt>
                <c:pt idx="22">
                  <c:v>1.5545198871810561E-2</c:v>
                </c:pt>
                <c:pt idx="23">
                  <c:v>1.8352426584029417E-2</c:v>
                </c:pt>
                <c:pt idx="24">
                  <c:v>2.1572367475208441E-2</c:v>
                </c:pt>
                <c:pt idx="25">
                  <c:v>2.5246967744355971E-2</c:v>
                </c:pt>
                <c:pt idx="26">
                  <c:v>2.9418988868729998E-2</c:v>
                </c:pt>
                <c:pt idx="27">
                  <c:v>3.4131341640149408E-2</c:v>
                </c:pt>
                <c:pt idx="28">
                  <c:v>3.9426305172273468E-2</c:v>
                </c:pt>
                <c:pt idx="29">
                  <c:v>4.5344633876101242E-2</c:v>
                </c:pt>
                <c:pt idx="30">
                  <c:v>5.1924559555747839E-2</c:v>
                </c:pt>
                <c:pt idx="31">
                  <c:v>5.9200700327651283E-2</c:v>
                </c:pt>
                <c:pt idx="32">
                  <c:v>6.7202892885124446E-2</c:v>
                </c:pt>
                <c:pt idx="33">
                  <c:v>7.5954969555626486E-2</c:v>
                </c:pt>
                <c:pt idx="34">
                  <c:v>8.547350644031379E-2</c:v>
                </c:pt>
                <c:pt idx="35">
                  <c:v>9.5766573470750432E-2</c:v>
                </c:pt>
                <c:pt idx="36">
                  <c:v>0.10683252123643677</c:v>
                </c:pt>
                <c:pt idx="37">
                  <c:v>0.11865884269271981</c:v>
                </c:pt>
                <c:pt idx="38">
                  <c:v>0.13122115011978583</c:v>
                </c:pt>
                <c:pt idx="39">
                  <c:v>0.14448230875462442</c:v>
                </c:pt>
                <c:pt idx="40">
                  <c:v>0.15839176817351219</c:v>
                </c:pt>
                <c:pt idx="41">
                  <c:v>0.1728851306195322</c:v>
                </c:pt>
                <c:pt idx="42">
                  <c:v>0.18788399195912692</c:v>
                </c:pt>
                <c:pt idx="43">
                  <c:v>0.20329608578957267</c:v>
                </c:pt>
                <c:pt idx="44">
                  <c:v>0.21901575445400456</c:v>
                </c:pt>
                <c:pt idx="45">
                  <c:v>0.23492476247792085</c:v>
                </c:pt>
                <c:pt idx="46">
                  <c:v>0.25089345842489902</c:v>
                </c:pt>
                <c:pt idx="47">
                  <c:v>0.26678228065857035</c:v>
                </c:pt>
                <c:pt idx="48">
                  <c:v>0.28244359133927432</c:v>
                </c:pt>
                <c:pt idx="49">
                  <c:v>0.29772381157960487</c:v>
                </c:pt>
                <c:pt idx="50">
                  <c:v>0.31246581947571922</c:v>
                </c:pt>
                <c:pt idx="51">
                  <c:v>0.32651156218444671</c:v>
                </c:pt>
                <c:pt idx="52">
                  <c:v>0.33970482379331207</c:v>
                </c:pt>
                <c:pt idx="53">
                  <c:v>0.35189408287208268</c:v>
                </c:pt>
                <c:pt idx="54">
                  <c:v>0.36293538769511363</c:v>
                </c:pt>
                <c:pt idx="55">
                  <c:v>0.37269517351102427</c:v>
                </c:pt>
                <c:pt idx="56">
                  <c:v>0.38105294515106092</c:v>
                </c:pt>
                <c:pt idx="57">
                  <c:v>0.38790374984905479</c:v>
                </c:pt>
                <c:pt idx="58">
                  <c:v>0.39316036942089544</c:v>
                </c:pt>
                <c:pt idx="59">
                  <c:v>0.39675516782917047</c:v>
                </c:pt>
                <c:pt idx="60">
                  <c:v>0.39864153943180985</c:v>
                </c:pt>
                <c:pt idx="61">
                  <c:v>0.39879491456555288</c:v>
                </c:pt>
                <c:pt idx="62">
                  <c:v>0.39721329213278567</c:v>
                </c:pt>
                <c:pt idx="63">
                  <c:v>0.3939172830525931</c:v>
                </c:pt>
                <c:pt idx="64">
                  <c:v>0.38894966325706953</c:v>
                </c:pt>
                <c:pt idx="65">
                  <c:v>0.38237444978552709</c:v>
                </c:pt>
                <c:pt idx="66">
                  <c:v>0.37427552787330226</c:v>
                </c:pt>
                <c:pt idx="67">
                  <c:v>0.36475487019450931</c:v>
                </c:pt>
                <c:pt idx="68">
                  <c:v>0.35393040109660612</c:v>
                </c:pt>
                <c:pt idx="69">
                  <c:v>0.34193356833072219</c:v>
                </c:pt>
                <c:pt idx="70">
                  <c:v>0.32890669210056339</c:v>
                </c:pt>
                <c:pt idx="71">
                  <c:v>0.31500016599709879</c:v>
                </c:pt>
                <c:pt idx="72">
                  <c:v>0.300369586444589</c:v>
                </c:pt>
                <c:pt idx="73">
                  <c:v>0.28517288666203128</c:v>
                </c:pt>
                <c:pt idx="74">
                  <c:v>0.26956754796271731</c:v>
                </c:pt>
                <c:pt idx="75">
                  <c:v>0.25370795569731314</c:v>
                </c:pt>
                <c:pt idx="76">
                  <c:v>0.23774295960614242</c:v>
                </c:pt>
                <c:pt idx="77">
                  <c:v>0.22181368916856997</c:v>
                </c:pt>
                <c:pt idx="78">
                  <c:v>0.20605166415560225</c:v>
                </c:pt>
                <c:pt idx="79">
                  <c:v>0.19057722946709704</c:v>
                </c:pt>
                <c:pt idx="80">
                  <c:v>0.1754983319324854</c:v>
                </c:pt>
              </c:numCache>
            </c:numRef>
          </c:yVal>
          <c:smooth val="1"/>
        </c:ser>
        <c:ser>
          <c:idx val="0"/>
          <c:order val="1"/>
          <c:tx>
            <c:v>Density</c:v>
          </c:tx>
          <c:spPr>
            <a:ln w="38100">
              <a:solidFill>
                <a:srgbClr val="0000FF"/>
              </a:solidFill>
              <a:prstDash val="solid"/>
            </a:ln>
          </c:spPr>
          <c:marker>
            <c:symbol val="none"/>
          </c:marker>
          <c:xVal>
            <c:numRef>
              <c:f>'Left-Tailed'!$C$52:$C$92</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'Left-Tailed'!$D$52:$D$92</c:f>
              <c:numCache>
                <c:formatCode>General</c:formatCode>
                <c:ptCount val="41"/>
                <c:pt idx="0">
                  <c:v>1.3383022576488537E-4</c:v>
                </c:pt>
                <c:pt idx="1">
                  <c:v>2.9194692579146027E-4</c:v>
                </c:pt>
                <c:pt idx="2">
                  <c:v>6.1190193011377298E-4</c:v>
                </c:pt>
                <c:pt idx="3">
                  <c:v>1.232219168473021E-3</c:v>
                </c:pt>
                <c:pt idx="4">
                  <c:v>2.3840882014648486E-3</c:v>
                </c:pt>
                <c:pt idx="5">
                  <c:v>4.4318484119380188E-3</c:v>
                </c:pt>
                <c:pt idx="6">
                  <c:v>7.9154515829799894E-3</c:v>
                </c:pt>
                <c:pt idx="7">
                  <c:v>1.3582969233685661E-2</c:v>
                </c:pt>
                <c:pt idx="8">
                  <c:v>2.2394530294842969E-2</c:v>
                </c:pt>
                <c:pt idx="9">
                  <c:v>3.547459284623157E-2</c:v>
                </c:pt>
                <c:pt idx="10">
                  <c:v>5.3990966513188222E-2</c:v>
                </c:pt>
                <c:pt idx="11">
                  <c:v>7.8950158300894385E-2</c:v>
                </c:pt>
                <c:pt idx="12">
                  <c:v>0.11092083467945583</c:v>
                </c:pt>
                <c:pt idx="13">
                  <c:v>0.14972746563574515</c:v>
                </c:pt>
                <c:pt idx="14">
                  <c:v>0.19418605498321329</c:v>
                </c:pt>
                <c:pt idx="15">
                  <c:v>0.24197072451914367</c:v>
                </c:pt>
                <c:pt idx="16">
                  <c:v>0.28969155276148306</c:v>
                </c:pt>
                <c:pt idx="17">
                  <c:v>0.33322460289179989</c:v>
                </c:pt>
                <c:pt idx="18">
                  <c:v>0.3682701403033235</c:v>
                </c:pt>
                <c:pt idx="19">
                  <c:v>0.39104269397545599</c:v>
                </c:pt>
                <c:pt idx="20">
                  <c:v>0.3989422804014327</c:v>
                </c:pt>
                <c:pt idx="21">
                  <c:v>0.39104269397545577</c:v>
                </c:pt>
                <c:pt idx="22">
                  <c:v>0.36827014030332317</c:v>
                </c:pt>
                <c:pt idx="23">
                  <c:v>0.33322460289179939</c:v>
                </c:pt>
                <c:pt idx="24">
                  <c:v>0.28969155276148245</c:v>
                </c:pt>
                <c:pt idx="25">
                  <c:v>0.24197072451914306</c:v>
                </c:pt>
                <c:pt idx="26">
                  <c:v>0.19418605498321265</c:v>
                </c:pt>
                <c:pt idx="27">
                  <c:v>0.1497274656357446</c:v>
                </c:pt>
                <c:pt idx="28">
                  <c:v>0.11092083467945535</c:v>
                </c:pt>
                <c:pt idx="29">
                  <c:v>7.8950158300893997E-2</c:v>
                </c:pt>
                <c:pt idx="30">
                  <c:v>5.3990966513187917E-2</c:v>
                </c:pt>
                <c:pt idx="31">
                  <c:v>3.5474592846231313E-2</c:v>
                </c:pt>
                <c:pt idx="32">
                  <c:v>2.2394530294842813E-2</c:v>
                </c:pt>
                <c:pt idx="33">
                  <c:v>1.3582969233685552E-2</c:v>
                </c:pt>
                <c:pt idx="34">
                  <c:v>7.9154515829799182E-3</c:v>
                </c:pt>
                <c:pt idx="35">
                  <c:v>4.4318484119379763E-3</c:v>
                </c:pt>
                <c:pt idx="36">
                  <c:v>2.3840882014648235E-3</c:v>
                </c:pt>
                <c:pt idx="37">
                  <c:v>1.2322191684730078E-3</c:v>
                </c:pt>
                <c:pt idx="38">
                  <c:v>6.1190193011376594E-4</c:v>
                </c:pt>
                <c:pt idx="39">
                  <c:v>2.9194692579145691E-4</c:v>
                </c:pt>
                <c:pt idx="40">
                  <c:v>1.3383022576488393E-4</c:v>
                </c:pt>
              </c:numCache>
            </c:numRef>
          </c:yVal>
          <c:smooth val="1"/>
        </c:ser>
        <c:ser>
          <c:idx val="1"/>
          <c:order val="2"/>
          <c:tx>
            <c:strRef>
              <c:f>'Left-Tailed'!$D$18</c:f>
              <c:strCache>
                <c:ptCount val="1"/>
                <c:pt idx="0">
                  <c:v>90%</c:v>
                </c:pt>
              </c:strCache>
            </c:strRef>
          </c:tx>
          <c:marker>
            <c:symbol val="none"/>
          </c:marker>
          <c:errBars>
            <c:errDir val="y"/>
            <c:errBarType val="minus"/>
            <c:errValType val="percentage"/>
            <c:noEndCap val="0"/>
            <c:val val="100"/>
            <c:spPr>
              <a:ln w="38100">
                <a:solidFill>
                  <a:srgbClr val="FF0000"/>
                </a:solidFill>
              </a:ln>
            </c:spPr>
          </c:errBars>
          <c:xVal>
            <c:numRef>
              <c:f>'Left-Tailed'!$C$177</c:f>
              <c:numCache>
                <c:formatCode>General</c:formatCode>
                <c:ptCount val="1"/>
                <c:pt idx="0">
                  <c:v>1.2815515655446068</c:v>
                </c:pt>
              </c:numCache>
            </c:numRef>
          </c:xVal>
          <c:yVal>
            <c:numRef>
              <c:f>'Left-Tailed'!$D$177</c:f>
              <c:numCache>
                <c:formatCode>General</c:formatCode>
                <c:ptCount val="1"/>
                <c:pt idx="0">
                  <c:v>0.1754983319324854</c:v>
                </c:pt>
              </c:numCache>
            </c:numRef>
          </c:yVal>
          <c:smooth val="1"/>
        </c:ser>
        <c:ser>
          <c:idx val="3"/>
          <c:order val="3"/>
          <c:tx>
            <c:v>a</c:v>
          </c:tx>
          <c:marker>
            <c:symbol val="none"/>
          </c:marker>
          <c:dLbls>
            <c:txPr>
              <a:bodyPr/>
              <a:lstStyle/>
              <a:p>
                <a:pPr>
                  <a:defRPr sz="1200"/>
                </a:pPr>
                <a:endParaRPr lang="en-US"/>
              </a:p>
            </c:txPr>
            <c:showLegendKey val="0"/>
            <c:showVal val="0"/>
            <c:showCatName val="0"/>
            <c:showSerName val="1"/>
            <c:showPercent val="0"/>
            <c:showBubbleSize val="0"/>
            <c:showLeaderLines val="0"/>
          </c:dLbls>
          <c:xVal>
            <c:numRef>
              <c:f>'Left-Tailed'!$C$27</c:f>
              <c:numCache>
                <c:formatCode>General</c:formatCode>
                <c:ptCount val="1"/>
                <c:pt idx="0">
                  <c:v>1.2809999999999999</c:v>
                </c:pt>
              </c:numCache>
            </c:numRef>
          </c:xVal>
          <c:yVal>
            <c:numLit>
              <c:formatCode>General</c:formatCode>
              <c:ptCount val="1"/>
              <c:pt idx="0">
                <c:v>0.02</c:v>
              </c:pt>
            </c:numLit>
          </c:yVal>
          <c:smooth val="1"/>
        </c:ser>
        <c:dLbls>
          <c:showLegendKey val="0"/>
          <c:showVal val="0"/>
          <c:showCatName val="0"/>
          <c:showSerName val="0"/>
          <c:showPercent val="0"/>
          <c:showBubbleSize val="0"/>
        </c:dLbls>
        <c:axId val="117891840"/>
        <c:axId val="118571008"/>
      </c:scatterChart>
      <c:valAx>
        <c:axId val="117891840"/>
        <c:scaling>
          <c:orientation val="minMax"/>
        </c:scaling>
        <c:delete val="0"/>
        <c:axPos val="b"/>
        <c:title>
          <c:tx>
            <c:rich>
              <a:bodyPr/>
              <a:lstStyle/>
              <a:p>
                <a:pPr>
                  <a:defRPr sz="1200" baseline="0"/>
                </a:pPr>
                <a:r>
                  <a:rPr lang="en-US" sz="1200" baseline="0"/>
                  <a:t>Z</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18571008"/>
        <c:crosses val="autoZero"/>
        <c:crossBetween val="midCat"/>
      </c:valAx>
      <c:valAx>
        <c:axId val="118571008"/>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17891840"/>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aseline="0"/>
            </a:pPr>
            <a:r>
              <a:rPr lang="en-US" sz="1800" baseline="0"/>
              <a:t>Standard Normal Probability Distribution</a:t>
            </a:r>
          </a:p>
        </c:rich>
      </c:tx>
      <c:layout>
        <c:manualLayout>
          <c:xMode val="edge"/>
          <c:yMode val="edge"/>
          <c:x val="0.22278006582469922"/>
          <c:y val="7.0685212430928859E-2"/>
        </c:manualLayout>
      </c:layout>
      <c:overlay val="1"/>
    </c:title>
    <c:autoTitleDeleted val="0"/>
    <c:plotArea>
      <c:layout>
        <c:manualLayout>
          <c:layoutTarget val="inner"/>
          <c:xMode val="edge"/>
          <c:yMode val="edge"/>
          <c:x val="0.14414188188820237"/>
          <c:y val="0.31842815387061763"/>
          <c:w val="0.74220727974943523"/>
          <c:h val="0.45222713281695759"/>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'Left-Tailed'!$C$97:$C$177</c:f>
              <c:numCache>
                <c:formatCode>General</c:formatCode>
                <c:ptCount val="81"/>
                <c:pt idx="0">
                  <c:v>-4</c:v>
                </c:pt>
                <c:pt idx="1">
                  <c:v>-3.9339806054306923</c:v>
                </c:pt>
                <c:pt idx="2">
                  <c:v>-3.8679612108613846</c:v>
                </c:pt>
                <c:pt idx="3">
                  <c:v>-3.8019418162920768</c:v>
                </c:pt>
                <c:pt idx="4">
                  <c:v>-3.7359224217227691</c:v>
                </c:pt>
                <c:pt idx="5">
                  <c:v>-3.6699030271534614</c:v>
                </c:pt>
                <c:pt idx="6">
                  <c:v>-3.6038836325841537</c:v>
                </c:pt>
                <c:pt idx="7">
                  <c:v>-3.537864238014846</c:v>
                </c:pt>
                <c:pt idx="8">
                  <c:v>-3.4718448434455382</c:v>
                </c:pt>
                <c:pt idx="9">
                  <c:v>-3.4058254488762305</c:v>
                </c:pt>
                <c:pt idx="10">
                  <c:v>-3.3398060543069228</c:v>
                </c:pt>
                <c:pt idx="11">
                  <c:v>-3.2737866597376151</c:v>
                </c:pt>
                <c:pt idx="12">
                  <c:v>-3.2077672651683073</c:v>
                </c:pt>
                <c:pt idx="13">
                  <c:v>-3.1417478705989996</c:v>
                </c:pt>
                <c:pt idx="14">
                  <c:v>-3.0757284760296919</c:v>
                </c:pt>
                <c:pt idx="15">
                  <c:v>-3.0097090814603842</c:v>
                </c:pt>
                <c:pt idx="16">
                  <c:v>-2.9436896868910765</c:v>
                </c:pt>
                <c:pt idx="17">
                  <c:v>-2.8776702923217687</c:v>
                </c:pt>
                <c:pt idx="18">
                  <c:v>-2.811650897752461</c:v>
                </c:pt>
                <c:pt idx="19">
                  <c:v>-2.7456315031831533</c:v>
                </c:pt>
                <c:pt idx="20">
                  <c:v>-2.6796121086138456</c:v>
                </c:pt>
                <c:pt idx="21">
                  <c:v>-2.6135927140445379</c:v>
                </c:pt>
                <c:pt idx="22">
                  <c:v>-2.5475733194752301</c:v>
                </c:pt>
                <c:pt idx="23">
                  <c:v>-2.4815539249059224</c:v>
                </c:pt>
                <c:pt idx="24">
                  <c:v>-2.4155345303366147</c:v>
                </c:pt>
                <c:pt idx="25">
                  <c:v>-2.349515135767307</c:v>
                </c:pt>
                <c:pt idx="26">
                  <c:v>-2.2834957411979993</c:v>
                </c:pt>
                <c:pt idx="27">
                  <c:v>-2.2174763466286915</c:v>
                </c:pt>
                <c:pt idx="28">
                  <c:v>-2.1514569520593838</c:v>
                </c:pt>
                <c:pt idx="29">
                  <c:v>-2.0854375574900761</c:v>
                </c:pt>
                <c:pt idx="30">
                  <c:v>-2.0194181629207684</c:v>
                </c:pt>
                <c:pt idx="31">
                  <c:v>-1.9533987683514609</c:v>
                </c:pt>
                <c:pt idx="32">
                  <c:v>-1.8873793737821534</c:v>
                </c:pt>
                <c:pt idx="33">
                  <c:v>-1.8213599792128459</c:v>
                </c:pt>
                <c:pt idx="34">
                  <c:v>-1.7553405846435384</c:v>
                </c:pt>
                <c:pt idx="35">
                  <c:v>-1.6893211900742309</c:v>
                </c:pt>
                <c:pt idx="36">
                  <c:v>-1.6233017955049234</c:v>
                </c:pt>
                <c:pt idx="37">
                  <c:v>-1.5572824009356159</c:v>
                </c:pt>
                <c:pt idx="38">
                  <c:v>-1.4912630063663084</c:v>
                </c:pt>
                <c:pt idx="39">
                  <c:v>-1.4252436117970009</c:v>
                </c:pt>
                <c:pt idx="40">
                  <c:v>-1.3592242172276934</c:v>
                </c:pt>
                <c:pt idx="41">
                  <c:v>-1.2932048226583859</c:v>
                </c:pt>
                <c:pt idx="42">
                  <c:v>-1.2271854280890784</c:v>
                </c:pt>
                <c:pt idx="43">
                  <c:v>-1.1611660335197709</c:v>
                </c:pt>
                <c:pt idx="44">
                  <c:v>-1.0951466389504634</c:v>
                </c:pt>
                <c:pt idx="45">
                  <c:v>-1.0291272443811559</c:v>
                </c:pt>
                <c:pt idx="46">
                  <c:v>-0.96310784981184838</c:v>
                </c:pt>
                <c:pt idx="47">
                  <c:v>-0.89708845524254088</c:v>
                </c:pt>
                <c:pt idx="48">
                  <c:v>-0.83106906067323338</c:v>
                </c:pt>
                <c:pt idx="49">
                  <c:v>-0.76504966610392588</c:v>
                </c:pt>
                <c:pt idx="50">
                  <c:v>-0.69903027153461839</c:v>
                </c:pt>
                <c:pt idx="51">
                  <c:v>-0.63301087696531089</c:v>
                </c:pt>
                <c:pt idx="52">
                  <c:v>-0.56699148239600339</c:v>
                </c:pt>
                <c:pt idx="53">
                  <c:v>-0.50097208782669589</c:v>
                </c:pt>
                <c:pt idx="54">
                  <c:v>-0.43495269325738839</c:v>
                </c:pt>
                <c:pt idx="55">
                  <c:v>-0.36893329868808089</c:v>
                </c:pt>
                <c:pt idx="56">
                  <c:v>-0.30291390411877339</c:v>
                </c:pt>
                <c:pt idx="57">
                  <c:v>-0.23689450954946589</c:v>
                </c:pt>
                <c:pt idx="58">
                  <c:v>-0.17087511498015839</c:v>
                </c:pt>
                <c:pt idx="59">
                  <c:v>-0.10485572041085088</c:v>
                </c:pt>
                <c:pt idx="60">
                  <c:v>-3.8836325841543368E-2</c:v>
                </c:pt>
                <c:pt idx="61">
                  <c:v>2.7183068727764145E-2</c:v>
                </c:pt>
                <c:pt idx="62">
                  <c:v>9.3202463297071658E-2</c:v>
                </c:pt>
                <c:pt idx="63">
                  <c:v>0.15922185786637916</c:v>
                </c:pt>
                <c:pt idx="64">
                  <c:v>0.22524125243568666</c:v>
                </c:pt>
                <c:pt idx="65">
                  <c:v>0.29126064700499416</c:v>
                </c:pt>
                <c:pt idx="66">
                  <c:v>0.35728004157430165</c:v>
                </c:pt>
                <c:pt idx="67">
                  <c:v>0.42329943614360915</c:v>
                </c:pt>
                <c:pt idx="68">
                  <c:v>0.48931883071291665</c:v>
                </c:pt>
                <c:pt idx="69">
                  <c:v>0.55533822528222421</c:v>
                </c:pt>
                <c:pt idx="70">
                  <c:v>0.62135761985153171</c:v>
                </c:pt>
                <c:pt idx="71">
                  <c:v>0.68737701442083921</c:v>
                </c:pt>
                <c:pt idx="72">
                  <c:v>0.7533964089901467</c:v>
                </c:pt>
                <c:pt idx="73">
                  <c:v>0.8194158035594542</c:v>
                </c:pt>
                <c:pt idx="74">
                  <c:v>0.8854351981287617</c:v>
                </c:pt>
                <c:pt idx="75">
                  <c:v>0.9514545926980692</c:v>
                </c:pt>
                <c:pt idx="76">
                  <c:v>1.0174739872673768</c:v>
                </c:pt>
                <c:pt idx="77">
                  <c:v>1.0834933818366843</c:v>
                </c:pt>
                <c:pt idx="78">
                  <c:v>1.1495127764059918</c:v>
                </c:pt>
                <c:pt idx="79">
                  <c:v>1.2155321709752993</c:v>
                </c:pt>
                <c:pt idx="80">
                  <c:v>1.2815515655446068</c:v>
                </c:pt>
              </c:numCache>
            </c:numRef>
          </c:xVal>
          <c:yVal>
            <c:numRef>
              <c:f>'Left-Tailed'!$D$97:$D$177</c:f>
              <c:numCache>
                <c:formatCode>General</c:formatCode>
                <c:ptCount val="81"/>
                <c:pt idx="0">
                  <c:v>1.3383022576488537E-4</c:v>
                </c:pt>
                <c:pt idx="1">
                  <c:v>1.7389824387049107E-4</c:v>
                </c:pt>
                <c:pt idx="2">
                  <c:v>2.2497967401114276E-4</c:v>
                </c:pt>
                <c:pt idx="3">
                  <c:v>2.8980006017346126E-4</c:v>
                </c:pt>
                <c:pt idx="4">
                  <c:v>3.7167278396679396E-4</c:v>
                </c:pt>
                <c:pt idx="5">
                  <c:v>4.7460264182215393E-4</c:v>
                </c:pt>
                <c:pt idx="6">
                  <c:v>6.034018581313231E-4</c:v>
                </c:pt>
                <c:pt idx="7">
                  <c:v>7.6381861147860309E-4</c:v>
                </c:pt>
                <c:pt idx="8">
                  <c:v>9.6267774214810024E-4</c:v>
                </c:pt>
                <c:pt idx="9">
                  <c:v>1.2080328002525872E-3</c:v>
                </c:pt>
                <c:pt idx="10">
                  <c:v>1.5093279802689348E-3</c:v>
                </c:pt>
                <c:pt idx="11">
                  <c:v>1.8775677684277178E-3</c:v>
                </c:pt>
                <c:pt idx="12">
                  <c:v>2.3254913081176081E-3</c:v>
                </c:pt>
                <c:pt idx="13">
                  <c:v>2.8677475750073936E-3</c:v>
                </c:pt>
                <c:pt idx="14">
                  <c:v>3.5210664646943167E-3</c:v>
                </c:pt>
                <c:pt idx="15">
                  <c:v>4.304419855902129E-3</c:v>
                </c:pt>
                <c:pt idx="16">
                  <c:v>5.2391656545438692E-3</c:v>
                </c:pt>
                <c:pt idx="17">
                  <c:v>6.3491667899987173E-3</c:v>
                </c:pt>
                <c:pt idx="18">
                  <c:v>7.6608761749298263E-3</c:v>
                </c:pt>
                <c:pt idx="19">
                  <c:v>9.2033778119324765E-3</c:v>
                </c:pt>
                <c:pt idx="20">
                  <c:v>1.1008373598832359E-2</c:v>
                </c:pt>
                <c:pt idx="21">
                  <c:v>1.3110105018711583E-2</c:v>
                </c:pt>
                <c:pt idx="22">
                  <c:v>1.5545198871810561E-2</c:v>
                </c:pt>
                <c:pt idx="23">
                  <c:v>1.8352426584029417E-2</c:v>
                </c:pt>
                <c:pt idx="24">
                  <c:v>2.1572367475208441E-2</c:v>
                </c:pt>
                <c:pt idx="25">
                  <c:v>2.5246967744355971E-2</c:v>
                </c:pt>
                <c:pt idx="26">
                  <c:v>2.9418988868729998E-2</c:v>
                </c:pt>
                <c:pt idx="27">
                  <c:v>3.4131341640149408E-2</c:v>
                </c:pt>
                <c:pt idx="28">
                  <c:v>3.9426305172273468E-2</c:v>
                </c:pt>
                <c:pt idx="29">
                  <c:v>4.5344633876101242E-2</c:v>
                </c:pt>
                <c:pt idx="30">
                  <c:v>5.1924559555747839E-2</c:v>
                </c:pt>
                <c:pt idx="31">
                  <c:v>5.9200700327651283E-2</c:v>
                </c:pt>
                <c:pt idx="32">
                  <c:v>6.7202892885124446E-2</c:v>
                </c:pt>
                <c:pt idx="33">
                  <c:v>7.5954969555626486E-2</c:v>
                </c:pt>
                <c:pt idx="34">
                  <c:v>8.547350644031379E-2</c:v>
                </c:pt>
                <c:pt idx="35">
                  <c:v>9.5766573470750432E-2</c:v>
                </c:pt>
                <c:pt idx="36">
                  <c:v>0.10683252123643677</c:v>
                </c:pt>
                <c:pt idx="37">
                  <c:v>0.11865884269271981</c:v>
                </c:pt>
                <c:pt idx="38">
                  <c:v>0.13122115011978583</c:v>
                </c:pt>
                <c:pt idx="39">
                  <c:v>0.14448230875462442</c:v>
                </c:pt>
                <c:pt idx="40">
                  <c:v>0.15839176817351219</c:v>
                </c:pt>
                <c:pt idx="41">
                  <c:v>0.1728851306195322</c:v>
                </c:pt>
                <c:pt idx="42">
                  <c:v>0.18788399195912692</c:v>
                </c:pt>
                <c:pt idx="43">
                  <c:v>0.20329608578957267</c:v>
                </c:pt>
                <c:pt idx="44">
                  <c:v>0.21901575445400456</c:v>
                </c:pt>
                <c:pt idx="45">
                  <c:v>0.23492476247792085</c:v>
                </c:pt>
                <c:pt idx="46">
                  <c:v>0.25089345842489902</c:v>
                </c:pt>
                <c:pt idx="47">
                  <c:v>0.26678228065857035</c:v>
                </c:pt>
                <c:pt idx="48">
                  <c:v>0.28244359133927432</c:v>
                </c:pt>
                <c:pt idx="49">
                  <c:v>0.29772381157960487</c:v>
                </c:pt>
                <c:pt idx="50">
                  <c:v>0.31246581947571922</c:v>
                </c:pt>
                <c:pt idx="51">
                  <c:v>0.32651156218444671</c:v>
                </c:pt>
                <c:pt idx="52">
                  <c:v>0.33970482379331207</c:v>
                </c:pt>
                <c:pt idx="53">
                  <c:v>0.35189408287208268</c:v>
                </c:pt>
                <c:pt idx="54">
                  <c:v>0.36293538769511363</c:v>
                </c:pt>
                <c:pt idx="55">
                  <c:v>0.37269517351102427</c:v>
                </c:pt>
                <c:pt idx="56">
                  <c:v>0.38105294515106092</c:v>
                </c:pt>
                <c:pt idx="57">
                  <c:v>0.38790374984905479</c:v>
                </c:pt>
                <c:pt idx="58">
                  <c:v>0.39316036942089544</c:v>
                </c:pt>
                <c:pt idx="59">
                  <c:v>0.39675516782917047</c:v>
                </c:pt>
                <c:pt idx="60">
                  <c:v>0.39864153943180985</c:v>
                </c:pt>
                <c:pt idx="61">
                  <c:v>0.39879491456555288</c:v>
                </c:pt>
                <c:pt idx="62">
                  <c:v>0.39721329213278567</c:v>
                </c:pt>
                <c:pt idx="63">
                  <c:v>0.3939172830525931</c:v>
                </c:pt>
                <c:pt idx="64">
                  <c:v>0.38894966325706953</c:v>
                </c:pt>
                <c:pt idx="65">
                  <c:v>0.38237444978552709</c:v>
                </c:pt>
                <c:pt idx="66">
                  <c:v>0.37427552787330226</c:v>
                </c:pt>
                <c:pt idx="67">
                  <c:v>0.36475487019450931</c:v>
                </c:pt>
                <c:pt idx="68">
                  <c:v>0.35393040109660612</c:v>
                </c:pt>
                <c:pt idx="69">
                  <c:v>0.34193356833072219</c:v>
                </c:pt>
                <c:pt idx="70">
                  <c:v>0.32890669210056339</c:v>
                </c:pt>
                <c:pt idx="71">
                  <c:v>0.31500016599709879</c:v>
                </c:pt>
                <c:pt idx="72">
                  <c:v>0.300369586444589</c:v>
                </c:pt>
                <c:pt idx="73">
                  <c:v>0.28517288666203128</c:v>
                </c:pt>
                <c:pt idx="74">
                  <c:v>0.26956754796271731</c:v>
                </c:pt>
                <c:pt idx="75">
                  <c:v>0.25370795569731314</c:v>
                </c:pt>
                <c:pt idx="76">
                  <c:v>0.23774295960614242</c:v>
                </c:pt>
                <c:pt idx="77">
                  <c:v>0.22181368916856997</c:v>
                </c:pt>
                <c:pt idx="78">
                  <c:v>0.20605166415560225</c:v>
                </c:pt>
                <c:pt idx="79">
                  <c:v>0.19057722946709704</c:v>
                </c:pt>
                <c:pt idx="80">
                  <c:v>0.1754983319324854</c:v>
                </c:pt>
              </c:numCache>
            </c:numRef>
          </c:yVal>
          <c:smooth val="1"/>
        </c:ser>
        <c:ser>
          <c:idx val="0"/>
          <c:order val="1"/>
          <c:tx>
            <c:v>Density</c:v>
          </c:tx>
          <c:spPr>
            <a:ln w="38100">
              <a:solidFill>
                <a:srgbClr val="0000FF"/>
              </a:solidFill>
              <a:prstDash val="solid"/>
            </a:ln>
          </c:spPr>
          <c:marker>
            <c:symbol val="none"/>
          </c:marker>
          <c:xVal>
            <c:numRef>
              <c:f>'Left-Tailed'!$C$52:$C$92</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'Left-Tailed'!$D$52:$D$92</c:f>
              <c:numCache>
                <c:formatCode>General</c:formatCode>
                <c:ptCount val="41"/>
                <c:pt idx="0">
                  <c:v>1.3383022576488537E-4</c:v>
                </c:pt>
                <c:pt idx="1">
                  <c:v>2.9194692579146027E-4</c:v>
                </c:pt>
                <c:pt idx="2">
                  <c:v>6.1190193011377298E-4</c:v>
                </c:pt>
                <c:pt idx="3">
                  <c:v>1.232219168473021E-3</c:v>
                </c:pt>
                <c:pt idx="4">
                  <c:v>2.3840882014648486E-3</c:v>
                </c:pt>
                <c:pt idx="5">
                  <c:v>4.4318484119380188E-3</c:v>
                </c:pt>
                <c:pt idx="6">
                  <c:v>7.9154515829799894E-3</c:v>
                </c:pt>
                <c:pt idx="7">
                  <c:v>1.3582969233685661E-2</c:v>
                </c:pt>
                <c:pt idx="8">
                  <c:v>2.2394530294842969E-2</c:v>
                </c:pt>
                <c:pt idx="9">
                  <c:v>3.547459284623157E-2</c:v>
                </c:pt>
                <c:pt idx="10">
                  <c:v>5.3990966513188222E-2</c:v>
                </c:pt>
                <c:pt idx="11">
                  <c:v>7.8950158300894385E-2</c:v>
                </c:pt>
                <c:pt idx="12">
                  <c:v>0.11092083467945583</c:v>
                </c:pt>
                <c:pt idx="13">
                  <c:v>0.14972746563574515</c:v>
                </c:pt>
                <c:pt idx="14">
                  <c:v>0.19418605498321329</c:v>
                </c:pt>
                <c:pt idx="15">
                  <c:v>0.24197072451914367</c:v>
                </c:pt>
                <c:pt idx="16">
                  <c:v>0.28969155276148306</c:v>
                </c:pt>
                <c:pt idx="17">
                  <c:v>0.33322460289179989</c:v>
                </c:pt>
                <c:pt idx="18">
                  <c:v>0.3682701403033235</c:v>
                </c:pt>
                <c:pt idx="19">
                  <c:v>0.39104269397545599</c:v>
                </c:pt>
                <c:pt idx="20">
                  <c:v>0.3989422804014327</c:v>
                </c:pt>
                <c:pt idx="21">
                  <c:v>0.39104269397545577</c:v>
                </c:pt>
                <c:pt idx="22">
                  <c:v>0.36827014030332317</c:v>
                </c:pt>
                <c:pt idx="23">
                  <c:v>0.33322460289179939</c:v>
                </c:pt>
                <c:pt idx="24">
                  <c:v>0.28969155276148245</c:v>
                </c:pt>
                <c:pt idx="25">
                  <c:v>0.24197072451914306</c:v>
                </c:pt>
                <c:pt idx="26">
                  <c:v>0.19418605498321265</c:v>
                </c:pt>
                <c:pt idx="27">
                  <c:v>0.1497274656357446</c:v>
                </c:pt>
                <c:pt idx="28">
                  <c:v>0.11092083467945535</c:v>
                </c:pt>
                <c:pt idx="29">
                  <c:v>7.8950158300893997E-2</c:v>
                </c:pt>
                <c:pt idx="30">
                  <c:v>5.3990966513187917E-2</c:v>
                </c:pt>
                <c:pt idx="31">
                  <c:v>3.5474592846231313E-2</c:v>
                </c:pt>
                <c:pt idx="32">
                  <c:v>2.2394530294842813E-2</c:v>
                </c:pt>
                <c:pt idx="33">
                  <c:v>1.3582969233685552E-2</c:v>
                </c:pt>
                <c:pt idx="34">
                  <c:v>7.9154515829799182E-3</c:v>
                </c:pt>
                <c:pt idx="35">
                  <c:v>4.4318484119379763E-3</c:v>
                </c:pt>
                <c:pt idx="36">
                  <c:v>2.3840882014648235E-3</c:v>
                </c:pt>
                <c:pt idx="37">
                  <c:v>1.2322191684730078E-3</c:v>
                </c:pt>
                <c:pt idx="38">
                  <c:v>6.1190193011376594E-4</c:v>
                </c:pt>
                <c:pt idx="39">
                  <c:v>2.9194692579145691E-4</c:v>
                </c:pt>
                <c:pt idx="40">
                  <c:v>1.3383022576488393E-4</c:v>
                </c:pt>
              </c:numCache>
            </c:numRef>
          </c:yVal>
          <c:smooth val="1"/>
        </c:ser>
        <c:ser>
          <c:idx val="1"/>
          <c:order val="2"/>
          <c:tx>
            <c:strRef>
              <c:f>'Left-Tailed'!$D$18</c:f>
              <c:strCache>
                <c:ptCount val="1"/>
                <c:pt idx="0">
                  <c:v>90%</c:v>
                </c:pt>
              </c:strCache>
            </c:strRef>
          </c:tx>
          <c:marker>
            <c:symbol val="none"/>
          </c:marker>
          <c:errBars>
            <c:errDir val="y"/>
            <c:errBarType val="minus"/>
            <c:errValType val="percentage"/>
            <c:noEndCap val="0"/>
            <c:val val="100"/>
            <c:spPr>
              <a:ln w="38100">
                <a:solidFill>
                  <a:srgbClr val="FF0000"/>
                </a:solidFill>
              </a:ln>
            </c:spPr>
          </c:errBars>
          <c:xVal>
            <c:numRef>
              <c:f>'Left-Tailed'!$C$177</c:f>
              <c:numCache>
                <c:formatCode>General</c:formatCode>
                <c:ptCount val="1"/>
                <c:pt idx="0">
                  <c:v>1.2815515655446068</c:v>
                </c:pt>
              </c:numCache>
            </c:numRef>
          </c:xVal>
          <c:yVal>
            <c:numRef>
              <c:f>'Left-Tailed'!$D$177</c:f>
              <c:numCache>
                <c:formatCode>General</c:formatCode>
                <c:ptCount val="1"/>
                <c:pt idx="0">
                  <c:v>0.1754983319324854</c:v>
                </c:pt>
              </c:numCache>
            </c:numRef>
          </c:yVal>
          <c:smooth val="1"/>
        </c:ser>
        <c:ser>
          <c:idx val="3"/>
          <c:order val="3"/>
          <c:tx>
            <c:v>a</c:v>
          </c:tx>
          <c:marker>
            <c:symbol val="none"/>
          </c:marker>
          <c:dLbls>
            <c:txPr>
              <a:bodyPr/>
              <a:lstStyle/>
              <a:p>
                <a:pPr>
                  <a:defRPr sz="1600"/>
                </a:pPr>
                <a:endParaRPr lang="en-US"/>
              </a:p>
            </c:txPr>
            <c:showLegendKey val="0"/>
            <c:showVal val="0"/>
            <c:showCatName val="0"/>
            <c:showSerName val="1"/>
            <c:showPercent val="0"/>
            <c:showBubbleSize val="0"/>
            <c:showLeaderLines val="0"/>
          </c:dLbls>
          <c:xVal>
            <c:numRef>
              <c:f>'Left-Tailed'!$C$27</c:f>
              <c:numCache>
                <c:formatCode>General</c:formatCode>
                <c:ptCount val="1"/>
                <c:pt idx="0">
                  <c:v>1.2809999999999999</c:v>
                </c:pt>
              </c:numCache>
            </c:numRef>
          </c:xVal>
          <c:yVal>
            <c:numLit>
              <c:formatCode>General</c:formatCode>
              <c:ptCount val="1"/>
              <c:pt idx="0">
                <c:v>0.02</c:v>
              </c:pt>
            </c:numLit>
          </c:yVal>
          <c:smooth val="1"/>
        </c:ser>
        <c:dLbls>
          <c:showLegendKey val="0"/>
          <c:showVal val="0"/>
          <c:showCatName val="0"/>
          <c:showSerName val="0"/>
          <c:showPercent val="0"/>
          <c:showBubbleSize val="0"/>
        </c:dLbls>
        <c:axId val="177469312"/>
        <c:axId val="182927360"/>
      </c:scatterChart>
      <c:valAx>
        <c:axId val="177469312"/>
        <c:scaling>
          <c:orientation val="minMax"/>
        </c:scaling>
        <c:delete val="0"/>
        <c:axPos val="b"/>
        <c:title>
          <c:tx>
            <c:rich>
              <a:bodyPr/>
              <a:lstStyle/>
              <a:p>
                <a:pPr>
                  <a:defRPr sz="1400" baseline="0"/>
                </a:pPr>
                <a:r>
                  <a:rPr lang="en-US" sz="1400" baseline="0"/>
                  <a:t>Z</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Verdana"/>
                <a:ea typeface="Verdana"/>
                <a:cs typeface="Verdana"/>
              </a:defRPr>
            </a:pPr>
            <a:endParaRPr lang="en-US"/>
          </a:p>
        </c:txPr>
        <c:crossAx val="182927360"/>
        <c:crosses val="autoZero"/>
        <c:crossBetween val="midCat"/>
      </c:valAx>
      <c:valAx>
        <c:axId val="182927360"/>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77469312"/>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11.xml"/></Relationships>
</file>

<file path=xl/chartsheets/sheet1.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ctrlProps/ctrlProp1.xml><?xml version="1.0" encoding="utf-8"?>
<formControlPr xmlns="http://schemas.microsoft.com/office/spreadsheetml/2009/9/main" objectType="Scroll" dx="16" fmlaLink="$F$36" horiz="1" max="100" page="5" val="90"/>
</file>

<file path=xl/ctrlProps/ctrlProp2.xml><?xml version="1.0" encoding="utf-8"?>
<formControlPr xmlns="http://schemas.microsoft.com/office/spreadsheetml/2009/9/main" objectType="Scroll" dx="16" fmlaLink="$F$35" horiz="1" max="100" page="5" val="95"/>
</file>

<file path=xl/ctrlProps/ctrlProp3.xml><?xml version="1.0" encoding="utf-8"?>
<formControlPr xmlns="http://schemas.microsoft.com/office/spreadsheetml/2009/9/main" objectType="Scroll" dx="16" fmlaLink="$E$35" horiz="1" max="100" page="5" val="9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0</xdr:rowOff>
    </xdr:from>
    <xdr:to>
      <xdr:col>7</xdr:col>
      <xdr:colOff>304800</xdr:colOff>
      <xdr:row>11</xdr:row>
      <xdr:rowOff>142875</xdr:rowOff>
    </xdr:to>
    <xdr:sp macro="" textlink="">
      <xdr:nvSpPr>
        <xdr:cNvPr id="2" name="AutoShape 1" descr="Equation"/>
        <xdr:cNvSpPr>
          <a:spLocks noChangeAspect="1" noChangeArrowheads="1"/>
        </xdr:cNvSpPr>
      </xdr:nvSpPr>
      <xdr:spPr bwMode="auto">
        <a:xfrm>
          <a:off x="4800600" y="2000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352425</xdr:colOff>
          <xdr:row>48</xdr:row>
          <xdr:rowOff>133350</xdr:rowOff>
        </xdr:from>
        <xdr:to>
          <xdr:col>4</xdr:col>
          <xdr:colOff>561975</xdr:colOff>
          <xdr:row>53</xdr:row>
          <xdr:rowOff>114300</xdr:rowOff>
        </xdr:to>
        <xdr:sp macro="" textlink="">
          <xdr:nvSpPr>
            <xdr:cNvPr id="12289" name="Object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45</xdr:row>
          <xdr:rowOff>133350</xdr:rowOff>
        </xdr:from>
        <xdr:to>
          <xdr:col>4</xdr:col>
          <xdr:colOff>200025</xdr:colOff>
          <xdr:row>48</xdr:row>
          <xdr:rowOff>38100</xdr:rowOff>
        </xdr:to>
        <xdr:sp macro="" textlink="">
          <xdr:nvSpPr>
            <xdr:cNvPr id="12290" name="Object 2" hidden="1">
              <a:extLst>
                <a:ext uri="{63B3BB69-23CF-44E3-9099-C40C66FF867C}">
                  <a14:compatExt spid="_x0000_s12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12</xdr:row>
          <xdr:rowOff>38100</xdr:rowOff>
        </xdr:from>
        <xdr:to>
          <xdr:col>5</xdr:col>
          <xdr:colOff>133350</xdr:colOff>
          <xdr:row>13</xdr:row>
          <xdr:rowOff>76200</xdr:rowOff>
        </xdr:to>
        <xdr:sp macro="" textlink="">
          <xdr:nvSpPr>
            <xdr:cNvPr id="12291" name="Scroll Bar 3" hidden="1">
              <a:extLst>
                <a:ext uri="{63B3BB69-23CF-44E3-9099-C40C66FF867C}">
                  <a14:compatExt spid="_x0000_s12291"/>
                </a:ext>
              </a:extLst>
            </xdr:cNvPr>
            <xdr:cNvSpPr/>
          </xdr:nvSpPr>
          <xdr:spPr>
            <a:xfrm>
              <a:off x="0" y="0"/>
              <a:ext cx="0" cy="0"/>
            </a:xfrm>
            <a:prstGeom prst="rect">
              <a:avLst/>
            </a:prstGeom>
          </xdr:spPr>
        </xdr:sp>
        <xdr:clientData/>
      </xdr:twoCellAnchor>
    </mc:Choice>
    <mc:Fallback/>
  </mc:AlternateContent>
  <xdr:absoluteAnchor>
    <xdr:pos x="5286375" y="466723"/>
    <xdr:ext cx="5743575" cy="4038602"/>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0.17417</cdr:x>
      <cdr:y>0.22194</cdr:y>
    </cdr:from>
    <cdr:to>
      <cdr:x>0.83019</cdr:x>
      <cdr:y>0.30357</cdr:y>
    </cdr:to>
    <cdr:sp macro="" textlink="'Left-Tailed'!$C$23">
      <cdr:nvSpPr>
        <cdr:cNvPr id="5" name="TextBox 4"/>
        <cdr:cNvSpPr txBox="1"/>
      </cdr:nvSpPr>
      <cdr:spPr>
        <a:xfrm xmlns:a="http://schemas.openxmlformats.org/drawingml/2006/main">
          <a:off x="1055089" y="828674"/>
          <a:ext cx="3974110" cy="30480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9BFE48B9-0BA1-4C1C-8F22-9038E06821DE}" type="TxLink">
            <a:rPr lang="en-US" sz="1200"/>
            <a:pPr/>
            <a:t>With 90% on the left-hand side, the region is (-infinite, 1.281)</a:t>
          </a:fld>
          <a:endParaRPr lang="en-US" sz="1200"/>
        </a:p>
      </cdr:txBody>
    </cdr:sp>
  </cdr:relSizeAnchor>
  <cdr:relSizeAnchor xmlns:cdr="http://schemas.openxmlformats.org/drawingml/2006/chartDrawing">
    <cdr:from>
      <cdr:x>0.33648</cdr:x>
      <cdr:y>0.16327</cdr:y>
    </cdr:from>
    <cdr:to>
      <cdr:x>0.65409</cdr:x>
      <cdr:y>0.23724</cdr:y>
    </cdr:to>
    <cdr:sp macro="" textlink="'Left-Tailed'!$C$22">
      <cdr:nvSpPr>
        <cdr:cNvPr id="2" name="TextBox 1"/>
        <cdr:cNvSpPr txBox="1"/>
      </cdr:nvSpPr>
      <cdr:spPr>
        <a:xfrm xmlns:a="http://schemas.openxmlformats.org/drawingml/2006/main">
          <a:off x="2038373" y="609618"/>
          <a:ext cx="1924026" cy="2761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47D1FE3B-5845-4BDE-AB85-CF4868468983}" type="TxLink">
            <a:rPr lang="en-US" sz="1200"/>
            <a:pPr/>
            <a:t>P(Z &lt; a) = P(Z &lt; 1.281) = 90%</a:t>
          </a:fld>
          <a:endParaRPr lang="en-US" sz="1200"/>
        </a:p>
      </cdr:txBody>
    </cdr:sp>
  </cdr:relSizeAnchor>
  <cdr:relSizeAnchor xmlns:cdr="http://schemas.openxmlformats.org/drawingml/2006/chartDrawing">
    <cdr:from>
      <cdr:x>0.31761</cdr:x>
      <cdr:y>0.09949</cdr:y>
    </cdr:from>
    <cdr:to>
      <cdr:x>0.67453</cdr:x>
      <cdr:y>0.18112</cdr:y>
    </cdr:to>
    <cdr:sp macro="" textlink="'Left-Tailed'!$C$21">
      <cdr:nvSpPr>
        <cdr:cNvPr id="3" name="TextBox 2"/>
        <cdr:cNvSpPr txBox="1"/>
      </cdr:nvSpPr>
      <cdr:spPr>
        <a:xfrm xmlns:a="http://schemas.openxmlformats.org/drawingml/2006/main">
          <a:off x="1924049" y="371475"/>
          <a:ext cx="2162176" cy="3048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4C953C3-ECD8-4C3E-8964-39081C28BA2B}" type="TxLink">
            <a:rPr lang="en-US" sz="1200"/>
            <a:pPr/>
            <a:t>Given P(Z &lt; a) = 90%, a = 1.281</a:t>
          </a:fld>
          <a:endParaRPr lang="en-US" sz="1200"/>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0.16984</cdr:x>
      <cdr:y>0.23958</cdr:y>
    </cdr:from>
    <cdr:to>
      <cdr:x>0.86534</cdr:x>
      <cdr:y>0.29831</cdr:y>
    </cdr:to>
    <cdr:sp macro="" textlink="'Left-Tailed'!$C$23">
      <cdr:nvSpPr>
        <cdr:cNvPr id="5" name="TextBox 4"/>
        <cdr:cNvSpPr txBox="1"/>
      </cdr:nvSpPr>
      <cdr:spPr>
        <a:xfrm xmlns:a="http://schemas.openxmlformats.org/drawingml/2006/main">
          <a:off x="1469755" y="1505161"/>
          <a:ext cx="6018516" cy="36896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9BFE48B9-0BA1-4C1C-8F22-9038E06821DE}" type="TxLink">
            <a:rPr lang="en-US" sz="1800"/>
            <a:pPr/>
            <a:t>With 90% on the left-hand side, the region is (-infinite, 1.281)</a:t>
          </a:fld>
          <a:endParaRPr lang="en-US" sz="1800"/>
        </a:p>
      </cdr:txBody>
    </cdr:sp>
  </cdr:relSizeAnchor>
  <cdr:relSizeAnchor xmlns:cdr="http://schemas.openxmlformats.org/drawingml/2006/chartDrawing">
    <cdr:from>
      <cdr:x>0.34683</cdr:x>
      <cdr:y>0.18065</cdr:y>
    </cdr:from>
    <cdr:to>
      <cdr:x>0.67799</cdr:x>
      <cdr:y>0.23015</cdr:y>
    </cdr:to>
    <cdr:sp macro="" textlink="'Left-Tailed'!$C$22">
      <cdr:nvSpPr>
        <cdr:cNvPr id="2" name="TextBox 1"/>
        <cdr:cNvSpPr txBox="1"/>
      </cdr:nvSpPr>
      <cdr:spPr>
        <a:xfrm xmlns:a="http://schemas.openxmlformats.org/drawingml/2006/main">
          <a:off x="3001344" y="1134893"/>
          <a:ext cx="2865651" cy="31103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EA63569A-E539-447A-9206-CA490D6FC093}" type="TxLink">
            <a:rPr lang="en-US" sz="1800"/>
            <a:pPr/>
            <a:t>P(Z &lt; a) = P(Z &lt; 1.281) = 90%</a:t>
          </a:fld>
          <a:endParaRPr lang="en-US" sz="1800"/>
        </a:p>
      </cdr:txBody>
    </cdr:sp>
  </cdr:relSizeAnchor>
  <cdr:relSizeAnchor xmlns:cdr="http://schemas.openxmlformats.org/drawingml/2006/chartDrawing">
    <cdr:from>
      <cdr:x>0.33489</cdr:x>
      <cdr:y>0.12419</cdr:y>
    </cdr:from>
    <cdr:to>
      <cdr:x>0.70141</cdr:x>
      <cdr:y>0.18387</cdr:y>
    </cdr:to>
    <cdr:sp macro="" textlink="'Left-Tailed'!$C$21">
      <cdr:nvSpPr>
        <cdr:cNvPr id="3" name="TextBox 2"/>
        <cdr:cNvSpPr txBox="1"/>
      </cdr:nvSpPr>
      <cdr:spPr>
        <a:xfrm xmlns:a="http://schemas.openxmlformats.org/drawingml/2006/main">
          <a:off x="2898031" y="780239"/>
          <a:ext cx="3171623" cy="3749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AF44AC94-D7AF-4F57-9152-F38E35693D46}" type="TxLink">
            <a:rPr lang="en-US" sz="1800"/>
            <a:pPr/>
            <a:t>Given P(Z &lt; a) = 90%, a = 1.281</a:t>
          </a:fld>
          <a:endParaRPr lang="en-US" sz="1800"/>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0</xdr:col>
      <xdr:colOff>76200</xdr:colOff>
      <xdr:row>16</xdr:row>
      <xdr:rowOff>28575</xdr:rowOff>
    </xdr:from>
    <xdr:to>
      <xdr:col>0</xdr:col>
      <xdr:colOff>571500</xdr:colOff>
      <xdr:row>16</xdr:row>
      <xdr:rowOff>276225</xdr:rowOff>
    </xdr:to>
    <xdr:pic>
      <xdr:nvPicPr>
        <xdr:cNvPr id="4"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8575"/>
          <a:ext cx="4953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47625</xdr:colOff>
      <xdr:row>16</xdr:row>
      <xdr:rowOff>0</xdr:rowOff>
    </xdr:from>
    <xdr:to>
      <xdr:col>12</xdr:col>
      <xdr:colOff>0</xdr:colOff>
      <xdr:row>17</xdr:row>
      <xdr:rowOff>0</xdr:rowOff>
    </xdr:to>
    <xdr:pic>
      <xdr:nvPicPr>
        <xdr:cNvPr id="7" name="Picture 10" descr="vertex42_logo_transparent_s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0.22424</cdr:x>
      <cdr:y>0.20621</cdr:y>
    </cdr:from>
    <cdr:to>
      <cdr:x>0.7927</cdr:x>
      <cdr:y>0.26493</cdr:y>
    </cdr:to>
    <cdr:sp macro="" textlink="Between!$C$23">
      <cdr:nvSpPr>
        <cdr:cNvPr id="5" name="TextBox 4"/>
        <cdr:cNvSpPr txBox="1"/>
      </cdr:nvSpPr>
      <cdr:spPr>
        <a:xfrm xmlns:a="http://schemas.openxmlformats.org/drawingml/2006/main">
          <a:off x="1287941" y="832780"/>
          <a:ext cx="3264992" cy="2371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200"/>
            <a:pPr/>
            <a:t>With 90% confidence, the interval is (-1.644, 1.644)</a:t>
          </a:fld>
          <a:endParaRPr lang="en-US" sz="1200"/>
        </a:p>
      </cdr:txBody>
    </cdr:sp>
  </cdr:relSizeAnchor>
  <cdr:relSizeAnchor xmlns:cdr="http://schemas.openxmlformats.org/drawingml/2006/chartDrawing">
    <cdr:from>
      <cdr:x>0.2786</cdr:x>
      <cdr:y>0.14623</cdr:y>
    </cdr:from>
    <cdr:to>
      <cdr:x>0.73798</cdr:x>
      <cdr:y>0.20755</cdr:y>
    </cdr:to>
    <cdr:sp macro="" textlink="Between!$C$22">
      <cdr:nvSpPr>
        <cdr:cNvPr id="2" name="TextBox 1"/>
        <cdr:cNvSpPr txBox="1"/>
      </cdr:nvSpPr>
      <cdr:spPr>
        <a:xfrm xmlns:a="http://schemas.openxmlformats.org/drawingml/2006/main">
          <a:off x="1600179" y="590550"/>
          <a:ext cx="2638446" cy="2476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2914D9B8-840C-4033-87E2-C288DB8FA007}" type="TxLink">
            <a:rPr lang="en-US" sz="1200"/>
            <a:pPr/>
            <a:t>P(-a &lt; Z &lt; a) = P(-1.644 &lt; Z &lt; 1.644) = 90%</a:t>
          </a:fld>
          <a:endParaRPr lang="en-US" sz="1200"/>
        </a:p>
      </cdr:txBody>
    </cdr:sp>
  </cdr:relSizeAnchor>
  <cdr:relSizeAnchor xmlns:cdr="http://schemas.openxmlformats.org/drawingml/2006/chartDrawing">
    <cdr:from>
      <cdr:x>0.29519</cdr:x>
      <cdr:y>0.08962</cdr:y>
    </cdr:from>
    <cdr:to>
      <cdr:x>0.70481</cdr:x>
      <cdr:y>0.16745</cdr:y>
    </cdr:to>
    <cdr:sp macro="" textlink="Between!$C$21">
      <cdr:nvSpPr>
        <cdr:cNvPr id="3" name="TextBox 2"/>
        <cdr:cNvSpPr txBox="1"/>
      </cdr:nvSpPr>
      <cdr:spPr>
        <a:xfrm xmlns:a="http://schemas.openxmlformats.org/drawingml/2006/main">
          <a:off x="1695449" y="361952"/>
          <a:ext cx="2352675" cy="3143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FE3CBA5A-7F7D-4CD7-B857-40872B48D88B}" type="TxLink">
            <a:rPr lang="en-US" sz="1200"/>
            <a:pPr/>
            <a:t>Given P(-a &lt; Z &lt; a) = 90%, a = 1.644</a:t>
          </a:fld>
          <a:endParaRPr lang="en-US" sz="12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0.24884</cdr:x>
      <cdr:y>0.23031</cdr:y>
    </cdr:from>
    <cdr:to>
      <cdr:x>0.82201</cdr:x>
      <cdr:y>0.28904</cdr:y>
    </cdr:to>
    <cdr:sp macro="" textlink="Between!$C$23">
      <cdr:nvSpPr>
        <cdr:cNvPr id="5" name="TextBox 4"/>
        <cdr:cNvSpPr txBox="1"/>
      </cdr:nvSpPr>
      <cdr:spPr>
        <a:xfrm xmlns:a="http://schemas.openxmlformats.org/drawingml/2006/main">
          <a:off x="2153334" y="1446939"/>
          <a:ext cx="4960017" cy="36896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800"/>
            <a:pPr/>
            <a:t>With 90% confidence, the interval is (-1.644, 1.644)</a:t>
          </a:fld>
          <a:endParaRPr lang="en-US" sz="1800"/>
        </a:p>
      </cdr:txBody>
    </cdr:sp>
  </cdr:relSizeAnchor>
  <cdr:relSizeAnchor xmlns:cdr="http://schemas.openxmlformats.org/drawingml/2006/chartDrawing">
    <cdr:from>
      <cdr:x>0.30174</cdr:x>
      <cdr:y>0.17593</cdr:y>
    </cdr:from>
    <cdr:to>
      <cdr:x>0.77166</cdr:x>
      <cdr:y>0.23312</cdr:y>
    </cdr:to>
    <cdr:sp macro="" textlink="Between!$C$22">
      <cdr:nvSpPr>
        <cdr:cNvPr id="2" name="TextBox 1"/>
        <cdr:cNvSpPr txBox="1"/>
      </cdr:nvSpPr>
      <cdr:spPr>
        <a:xfrm xmlns:a="http://schemas.openxmlformats.org/drawingml/2006/main">
          <a:off x="2611113" y="1105261"/>
          <a:ext cx="4066520" cy="35929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F61A1D86-0D30-4590-A742-D2B02BC8501F}" type="TxLink">
            <a:rPr lang="en-US" sz="1800"/>
            <a:pPr/>
            <a:t>P(-a &lt; Z &lt; a) = P(-1.644 &lt; Z &lt; 1.644) = 90%</a:t>
          </a:fld>
          <a:endParaRPr lang="en-US" sz="1800"/>
        </a:p>
      </cdr:txBody>
    </cdr:sp>
  </cdr:relSizeAnchor>
  <cdr:relSizeAnchor xmlns:cdr="http://schemas.openxmlformats.org/drawingml/2006/chartDrawing">
    <cdr:from>
      <cdr:x>0.32201</cdr:x>
      <cdr:y>0.12258</cdr:y>
    </cdr:from>
    <cdr:to>
      <cdr:x>0.72014</cdr:x>
      <cdr:y>0.17742</cdr:y>
    </cdr:to>
    <cdr:sp macro="" textlink="Between!$C$21">
      <cdr:nvSpPr>
        <cdr:cNvPr id="3" name="TextBox 2"/>
        <cdr:cNvSpPr txBox="1"/>
      </cdr:nvSpPr>
      <cdr:spPr>
        <a:xfrm xmlns:a="http://schemas.openxmlformats.org/drawingml/2006/main">
          <a:off x="2786570" y="770106"/>
          <a:ext cx="3445212" cy="34452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6B2C8350-5A46-4E2B-8184-4609AD52DC60}" type="TxLink">
            <a:rPr lang="en-US" sz="1800"/>
            <a:pPr/>
            <a:t>Given P(-a &lt; Z &lt; a) = 90%, a = 1.644</a:t>
          </a:fld>
          <a:endParaRPr lang="en-US" sz="1800"/>
        </a:p>
      </cdr:txBody>
    </cdr:sp>
  </cdr:relSizeAnchor>
</c:userShapes>
</file>

<file path=xl/drawings/drawing5.xml><?xml version="1.0" encoding="utf-8"?>
<xdr:wsDr xmlns:xdr="http://schemas.openxmlformats.org/drawingml/2006/spreadsheetDrawing" xmlns:a="http://schemas.openxmlformats.org/drawingml/2006/main">
  <xdr:oneCellAnchor>
    <xdr:from>
      <xdr:col>7</xdr:col>
      <xdr:colOff>0</xdr:colOff>
      <xdr:row>17</xdr:row>
      <xdr:rowOff>0</xdr:rowOff>
    </xdr:from>
    <xdr:ext cx="304800" cy="304800"/>
    <xdr:sp macro="" textlink="">
      <xdr:nvSpPr>
        <xdr:cNvPr id="2" name="AutoShape 1" descr="Equation"/>
        <xdr:cNvSpPr>
          <a:spLocks noChangeAspect="1" noChangeArrowheads="1"/>
        </xdr:cNvSpPr>
      </xdr:nvSpPr>
      <xdr:spPr bwMode="auto">
        <a:xfrm>
          <a:off x="4267200" y="228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1</xdr:col>
          <xdr:colOff>352425</xdr:colOff>
          <xdr:row>44</xdr:row>
          <xdr:rowOff>133350</xdr:rowOff>
        </xdr:from>
        <xdr:to>
          <xdr:col>4</xdr:col>
          <xdr:colOff>333375</xdr:colOff>
          <xdr:row>49</xdr:row>
          <xdr:rowOff>114300</xdr:rowOff>
        </xdr:to>
        <xdr:sp macro="" textlink="">
          <xdr:nvSpPr>
            <xdr:cNvPr id="29698" name="Object 2" hidden="1">
              <a:extLst>
                <a:ext uri="{63B3BB69-23CF-44E3-9099-C40C66FF867C}">
                  <a14:compatExt spid="_x0000_s29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41</xdr:row>
          <xdr:rowOff>133350</xdr:rowOff>
        </xdr:from>
        <xdr:to>
          <xdr:col>4</xdr:col>
          <xdr:colOff>123825</xdr:colOff>
          <xdr:row>44</xdr:row>
          <xdr:rowOff>38100</xdr:rowOff>
        </xdr:to>
        <xdr:sp macro="" textlink="">
          <xdr:nvSpPr>
            <xdr:cNvPr id="29699" name="Object 3" hidden="1">
              <a:extLst>
                <a:ext uri="{63B3BB69-23CF-44E3-9099-C40C66FF867C}">
                  <a14:compatExt spid="_x0000_s29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12</xdr:row>
          <xdr:rowOff>76200</xdr:rowOff>
        </xdr:from>
        <xdr:to>
          <xdr:col>5</xdr:col>
          <xdr:colOff>523875</xdr:colOff>
          <xdr:row>13</xdr:row>
          <xdr:rowOff>114300</xdr:rowOff>
        </xdr:to>
        <xdr:sp macro="" textlink="">
          <xdr:nvSpPr>
            <xdr:cNvPr id="29700" name="Scroll Bar 4" hidden="1">
              <a:extLst>
                <a:ext uri="{63B3BB69-23CF-44E3-9099-C40C66FF867C}">
                  <a14:compatExt spid="_x0000_s29700"/>
                </a:ext>
              </a:extLst>
            </xdr:cNvPr>
            <xdr:cNvSpPr/>
          </xdr:nvSpPr>
          <xdr:spPr>
            <a:xfrm>
              <a:off x="0" y="0"/>
              <a:ext cx="0" cy="0"/>
            </a:xfrm>
            <a:prstGeom prst="rect">
              <a:avLst/>
            </a:prstGeom>
          </xdr:spPr>
        </xdr:sp>
        <xdr:clientData/>
      </xdr:twoCellAnchor>
    </mc:Choice>
    <mc:Fallback/>
  </mc:AlternateContent>
  <xdr:oneCellAnchor>
    <xdr:from>
      <xdr:col>1</xdr:col>
      <xdr:colOff>571500</xdr:colOff>
      <xdr:row>32</xdr:row>
      <xdr:rowOff>95250</xdr:rowOff>
    </xdr:from>
    <xdr:ext cx="184731" cy="264560"/>
    <xdr:sp macro="" textlink="">
      <xdr:nvSpPr>
        <xdr:cNvPr id="6" name="TextBox 5"/>
        <xdr:cNvSpPr txBox="1"/>
      </xdr:nvSpPr>
      <xdr:spPr>
        <a:xfrm>
          <a:off x="4229100" y="371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absoluteAnchor>
    <xdr:pos x="5676901" y="495300"/>
    <xdr:ext cx="5372100" cy="3686175"/>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0.1463</cdr:x>
      <cdr:y>0.22272</cdr:y>
    </cdr:from>
    <cdr:to>
      <cdr:x>0.84245</cdr:x>
      <cdr:y>0.28145</cdr:y>
    </cdr:to>
    <cdr:sp macro="" textlink="'Right-Tailed'!$C$23">
      <cdr:nvSpPr>
        <cdr:cNvPr id="5" name="TextBox 4"/>
        <cdr:cNvSpPr txBox="1"/>
      </cdr:nvSpPr>
      <cdr:spPr>
        <a:xfrm xmlns:a="http://schemas.openxmlformats.org/drawingml/2006/main">
          <a:off x="840297" y="899465"/>
          <a:ext cx="3998404" cy="2371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200"/>
            <a:pPr/>
            <a:t>With 5% on the right-hand side, the region is (1.644, infinite)</a:t>
          </a:fld>
          <a:endParaRPr lang="en-US" sz="1200"/>
        </a:p>
      </cdr:txBody>
    </cdr:sp>
  </cdr:relSizeAnchor>
  <cdr:relSizeAnchor xmlns:cdr="http://schemas.openxmlformats.org/drawingml/2006/chartDrawing">
    <cdr:from>
      <cdr:x>0.34826</cdr:x>
      <cdr:y>0.16274</cdr:y>
    </cdr:from>
    <cdr:to>
      <cdr:x>0.64842</cdr:x>
      <cdr:y>0.23821</cdr:y>
    </cdr:to>
    <cdr:sp macro="" textlink="'Right-Tailed'!$C$22">
      <cdr:nvSpPr>
        <cdr:cNvPr id="2" name="TextBox 1"/>
        <cdr:cNvSpPr txBox="1"/>
      </cdr:nvSpPr>
      <cdr:spPr>
        <a:xfrm xmlns:a="http://schemas.openxmlformats.org/drawingml/2006/main">
          <a:off x="2000232" y="657242"/>
          <a:ext cx="1724043" cy="30479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9A195F09-0C31-4D85-B5A6-5CBAD93310D5}" type="TxLink">
            <a:rPr lang="en-US" sz="1100"/>
            <a:pPr/>
            <a:t>P(Z &gt; a) = P(Z &gt; 1.644) = 5%</a:t>
          </a:fld>
          <a:endParaRPr lang="en-US" sz="1100"/>
        </a:p>
      </cdr:txBody>
    </cdr:sp>
  </cdr:relSizeAnchor>
  <cdr:relSizeAnchor xmlns:cdr="http://schemas.openxmlformats.org/drawingml/2006/chartDrawing">
    <cdr:from>
      <cdr:x>0.31841</cdr:x>
      <cdr:y>0.10142</cdr:y>
    </cdr:from>
    <cdr:to>
      <cdr:x>0.67496</cdr:x>
      <cdr:y>0.15802</cdr:y>
    </cdr:to>
    <cdr:sp macro="" textlink="'Right-Tailed'!$C$21">
      <cdr:nvSpPr>
        <cdr:cNvPr id="3" name="TextBox 2"/>
        <cdr:cNvSpPr txBox="1"/>
      </cdr:nvSpPr>
      <cdr:spPr>
        <a:xfrm xmlns:a="http://schemas.openxmlformats.org/drawingml/2006/main">
          <a:off x="1828800" y="409577"/>
          <a:ext cx="2047875" cy="2286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E83D3D82-DD4C-441E-8AC8-B3327599EF9E}" type="TxLink">
            <a:rPr lang="en-US" sz="1200"/>
            <a:pPr/>
            <a:t>Given P(Z &gt; a) = 5%, a = 1.644</a:t>
          </a:fld>
          <a:endParaRPr lang="en-US" sz="12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0.1463</cdr:x>
      <cdr:y>0.22272</cdr:y>
    </cdr:from>
    <cdr:to>
      <cdr:x>0.84245</cdr:x>
      <cdr:y>0.28145</cdr:y>
    </cdr:to>
    <cdr:sp macro="" textlink="'Right-Tailed'!$C$23">
      <cdr:nvSpPr>
        <cdr:cNvPr id="5" name="TextBox 4"/>
        <cdr:cNvSpPr txBox="1"/>
      </cdr:nvSpPr>
      <cdr:spPr>
        <a:xfrm xmlns:a="http://schemas.openxmlformats.org/drawingml/2006/main">
          <a:off x="840297" y="899465"/>
          <a:ext cx="3998404" cy="2371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800"/>
            <a:pPr/>
            <a:t>With 5% on the right-hand side, the region is (1.644, infinite)</a:t>
          </a:fld>
          <a:endParaRPr lang="en-US" sz="1800"/>
        </a:p>
      </cdr:txBody>
    </cdr:sp>
  </cdr:relSizeAnchor>
  <cdr:relSizeAnchor xmlns:cdr="http://schemas.openxmlformats.org/drawingml/2006/chartDrawing">
    <cdr:from>
      <cdr:x>0.34826</cdr:x>
      <cdr:y>0.16274</cdr:y>
    </cdr:from>
    <cdr:to>
      <cdr:x>0.67304</cdr:x>
      <cdr:y>0.22003</cdr:y>
    </cdr:to>
    <cdr:sp macro="" textlink="'Right-Tailed'!$C$22">
      <cdr:nvSpPr>
        <cdr:cNvPr id="2" name="TextBox 1"/>
        <cdr:cNvSpPr txBox="1"/>
      </cdr:nvSpPr>
      <cdr:spPr>
        <a:xfrm xmlns:a="http://schemas.openxmlformats.org/drawingml/2006/main">
          <a:off x="3017188" y="1023065"/>
          <a:ext cx="2813769" cy="36013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9A195F09-0C31-4D85-B5A6-5CBAD93310D5}" type="TxLink">
            <a:rPr lang="en-US" sz="1800"/>
            <a:pPr/>
            <a:t>P(Z &gt; a) = P(Z &gt; 1.644) = 5%</a:t>
          </a:fld>
          <a:endParaRPr lang="en-US" sz="1800"/>
        </a:p>
      </cdr:txBody>
    </cdr:sp>
  </cdr:relSizeAnchor>
  <cdr:relSizeAnchor xmlns:cdr="http://schemas.openxmlformats.org/drawingml/2006/chartDrawing">
    <cdr:from>
      <cdr:x>0.31841</cdr:x>
      <cdr:y>0.10142</cdr:y>
    </cdr:from>
    <cdr:to>
      <cdr:x>0.67496</cdr:x>
      <cdr:y>0.15802</cdr:y>
    </cdr:to>
    <cdr:sp macro="" textlink="'Right-Tailed'!$C$21">
      <cdr:nvSpPr>
        <cdr:cNvPr id="3" name="TextBox 2"/>
        <cdr:cNvSpPr txBox="1"/>
      </cdr:nvSpPr>
      <cdr:spPr>
        <a:xfrm xmlns:a="http://schemas.openxmlformats.org/drawingml/2006/main">
          <a:off x="1828800" y="409577"/>
          <a:ext cx="2047875" cy="2286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E83D3D82-DD4C-441E-8AC8-B3327599EF9E}" type="TxLink">
            <a:rPr lang="en-US" sz="1800"/>
            <a:pPr/>
            <a:t>Given P(Z &gt; a) = 5%, a = 1.644</a:t>
          </a:fld>
          <a:endParaRPr lang="en-US" sz="1800"/>
        </a:p>
      </cdr:txBody>
    </cdr:sp>
  </cdr:relSizeAnchor>
</c:userShapes>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352425</xdr:colOff>
          <xdr:row>44</xdr:row>
          <xdr:rowOff>133350</xdr:rowOff>
        </xdr:from>
        <xdr:to>
          <xdr:col>4</xdr:col>
          <xdr:colOff>561975</xdr:colOff>
          <xdr:row>49</xdr:row>
          <xdr:rowOff>114300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41</xdr:row>
          <xdr:rowOff>133350</xdr:rowOff>
        </xdr:from>
        <xdr:to>
          <xdr:col>4</xdr:col>
          <xdr:colOff>200025</xdr:colOff>
          <xdr:row>44</xdr:row>
          <xdr:rowOff>38100</xdr:rowOff>
        </xdr:to>
        <xdr:sp macro="" textlink="">
          <xdr:nvSpPr>
            <xdr:cNvPr id="1041" name="Object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9525</xdr:rowOff>
        </xdr:from>
        <xdr:to>
          <xdr:col>5</xdr:col>
          <xdr:colOff>581025</xdr:colOff>
          <xdr:row>13</xdr:row>
          <xdr:rowOff>47625</xdr:rowOff>
        </xdr:to>
        <xdr:sp macro="" textlink="">
          <xdr:nvSpPr>
            <xdr:cNvPr id="1129" name="Scroll Bar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xdr:oneCellAnchor>
    <xdr:from>
      <xdr:col>1</xdr:col>
      <xdr:colOff>571500</xdr:colOff>
      <xdr:row>32</xdr:row>
      <xdr:rowOff>95250</xdr:rowOff>
    </xdr:from>
    <xdr:ext cx="184731" cy="264560"/>
    <xdr:sp macro="" textlink="">
      <xdr:nvSpPr>
        <xdr:cNvPr id="3" name="TextBox 2"/>
        <xdr:cNvSpPr txBox="1"/>
      </xdr:nvSpPr>
      <xdr:spPr>
        <a:xfrm>
          <a:off x="4686300" y="374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absoluteAnchor>
    <xdr:pos x="5695951" y="495300"/>
    <xdr:ext cx="6057900" cy="37338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5.xml"/><Relationship Id="rId1" Type="http://schemas.openxmlformats.org/officeDocument/2006/relationships/printerSettings" Target="../printerSettings/printerSettings2.bin"/><Relationship Id="rId6" Type="http://schemas.openxmlformats.org/officeDocument/2006/relationships/oleObject" Target="../embeddings/oleObject4.bin"/><Relationship Id="rId5" Type="http://schemas.openxmlformats.org/officeDocument/2006/relationships/image" Target="../media/image1.emf"/><Relationship Id="rId4" Type="http://schemas.openxmlformats.org/officeDocument/2006/relationships/oleObject" Target="../embeddings/oleObject3.bin"/><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3.vml"/><Relationship Id="rId7" Type="http://schemas.openxmlformats.org/officeDocument/2006/relationships/image" Target="../media/image2.emf"/><Relationship Id="rId2" Type="http://schemas.openxmlformats.org/officeDocument/2006/relationships/drawing" Target="../drawings/drawing9.xml"/><Relationship Id="rId1" Type="http://schemas.openxmlformats.org/officeDocument/2006/relationships/printerSettings" Target="../printerSettings/printerSettings3.bin"/><Relationship Id="rId6" Type="http://schemas.openxmlformats.org/officeDocument/2006/relationships/oleObject" Target="../embeddings/oleObject6.bin"/><Relationship Id="rId5" Type="http://schemas.openxmlformats.org/officeDocument/2006/relationships/image" Target="../media/image1.emf"/><Relationship Id="rId4" Type="http://schemas.openxmlformats.org/officeDocument/2006/relationships/oleObject" Target="../embeddings/oleObject5.bin"/><Relationship Id="rId9"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exceluser.com/explore/normalcurve.htm" TargetMode="External"/><Relationship Id="rId1" Type="http://schemas.openxmlformats.org/officeDocument/2006/relationships/hyperlink" Target="http://vertex42.com/ExcelArticles/mc/NormalDistribution-Excel.html"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181"/>
  <sheetViews>
    <sheetView showGridLines="0" tabSelected="1" workbookViewId="0"/>
  </sheetViews>
  <sheetFormatPr defaultRowHeight="12.75" x14ac:dyDescent="0.2"/>
  <cols>
    <col min="8" max="8" width="8.375" customWidth="1"/>
  </cols>
  <sheetData>
    <row r="1" spans="2:8" ht="13.5" thickBot="1" x14ac:dyDescent="0.25"/>
    <row r="2" spans="2:8" ht="13.5" thickTop="1" x14ac:dyDescent="0.2">
      <c r="B2" s="45"/>
      <c r="C2" s="46"/>
      <c r="D2" s="46"/>
      <c r="E2" s="46"/>
      <c r="F2" s="46"/>
      <c r="G2" s="47"/>
    </row>
    <row r="3" spans="2:8" x14ac:dyDescent="0.2">
      <c r="B3" s="37" t="s">
        <v>26</v>
      </c>
      <c r="C3" s="38"/>
      <c r="D3" s="38"/>
      <c r="E3" s="38"/>
      <c r="F3" s="38"/>
      <c r="G3" s="48"/>
    </row>
    <row r="4" spans="2:8" x14ac:dyDescent="0.2">
      <c r="B4" s="39"/>
      <c r="D4" s="38"/>
      <c r="E4" s="38"/>
      <c r="F4" s="38"/>
      <c r="G4" s="48"/>
    </row>
    <row r="5" spans="2:8" x14ac:dyDescent="0.2">
      <c r="B5" s="39"/>
      <c r="C5" s="38"/>
      <c r="D5" s="49" t="s">
        <v>0</v>
      </c>
      <c r="E5" s="44">
        <v>0</v>
      </c>
      <c r="F5" s="38"/>
      <c r="G5" s="48"/>
    </row>
    <row r="6" spans="2:8" x14ac:dyDescent="0.2">
      <c r="B6" s="39"/>
      <c r="C6" s="38"/>
      <c r="D6" s="49" t="s">
        <v>1</v>
      </c>
      <c r="E6" s="44">
        <v>1</v>
      </c>
      <c r="F6" s="38"/>
      <c r="G6" s="48"/>
    </row>
    <row r="7" spans="2:8" x14ac:dyDescent="0.2">
      <c r="B7" s="39"/>
      <c r="F7" s="38"/>
      <c r="G7" s="48"/>
    </row>
    <row r="8" spans="2:8" x14ac:dyDescent="0.2">
      <c r="B8" s="37" t="s">
        <v>29</v>
      </c>
      <c r="C8" s="38"/>
      <c r="D8" s="38"/>
      <c r="E8" s="38"/>
      <c r="F8" s="38"/>
      <c r="G8" s="48"/>
    </row>
    <row r="9" spans="2:8" x14ac:dyDescent="0.2">
      <c r="B9" s="39"/>
      <c r="D9" s="38"/>
      <c r="E9" s="38"/>
      <c r="F9" s="38"/>
      <c r="G9" s="48"/>
      <c r="H9" s="5"/>
    </row>
    <row r="10" spans="2:8" x14ac:dyDescent="0.2">
      <c r="B10" s="40" t="s">
        <v>27</v>
      </c>
      <c r="C10" s="38"/>
      <c r="D10" s="38"/>
      <c r="E10" s="38"/>
      <c r="F10" s="38"/>
      <c r="G10" s="50"/>
      <c r="H10" s="5"/>
    </row>
    <row r="11" spans="2:8" x14ac:dyDescent="0.2">
      <c r="B11" s="41"/>
      <c r="C11" s="42" t="s">
        <v>23</v>
      </c>
      <c r="D11" s="38"/>
      <c r="E11" s="38"/>
      <c r="F11" s="38"/>
      <c r="G11" s="51"/>
      <c r="H11" s="5"/>
    </row>
    <row r="12" spans="2:8" x14ac:dyDescent="0.2">
      <c r="B12" s="39"/>
      <c r="C12" s="38"/>
      <c r="D12" s="38"/>
      <c r="E12" s="38"/>
      <c r="F12" s="38"/>
      <c r="G12" s="52"/>
    </row>
    <row r="13" spans="2:8" x14ac:dyDescent="0.2">
      <c r="B13" s="39"/>
      <c r="C13" s="38"/>
      <c r="D13" s="38"/>
      <c r="E13" s="38"/>
      <c r="F13" s="38"/>
      <c r="G13" s="48"/>
    </row>
    <row r="14" spans="2:8" x14ac:dyDescent="0.2">
      <c r="B14" s="39"/>
      <c r="C14" s="38"/>
      <c r="D14" s="38"/>
      <c r="E14" s="38"/>
      <c r="F14" s="38"/>
      <c r="G14" s="48"/>
    </row>
    <row r="15" spans="2:8" x14ac:dyDescent="0.2">
      <c r="B15" s="39"/>
      <c r="C15" s="38"/>
      <c r="D15" s="38"/>
      <c r="E15" s="38"/>
      <c r="F15" s="38"/>
      <c r="G15" s="48"/>
    </row>
    <row r="16" spans="2:8" x14ac:dyDescent="0.2">
      <c r="B16" s="39"/>
      <c r="C16" s="49"/>
      <c r="D16" s="49" t="s">
        <v>33</v>
      </c>
      <c r="E16" s="100">
        <f>F36</f>
        <v>90</v>
      </c>
      <c r="F16" s="94" t="s">
        <v>21</v>
      </c>
      <c r="G16" s="48"/>
    </row>
    <row r="17" spans="2:12" x14ac:dyDescent="0.2">
      <c r="B17" s="39"/>
      <c r="C17" s="38"/>
      <c r="D17" s="38"/>
      <c r="E17" s="38"/>
      <c r="F17" s="38"/>
      <c r="G17" s="48"/>
    </row>
    <row r="18" spans="2:12" x14ac:dyDescent="0.2">
      <c r="B18" s="39"/>
      <c r="C18" s="90" t="s">
        <v>30</v>
      </c>
      <c r="D18" s="91">
        <f>$E$16/100</f>
        <v>0.9</v>
      </c>
      <c r="E18" s="38"/>
      <c r="F18" s="38"/>
      <c r="G18" s="48"/>
      <c r="L18" s="6"/>
    </row>
    <row r="19" spans="2:12" x14ac:dyDescent="0.2">
      <c r="B19" s="39"/>
      <c r="C19" s="38"/>
      <c r="D19" s="38"/>
      <c r="E19" s="38"/>
      <c r="F19" s="38"/>
      <c r="G19" s="48"/>
    </row>
    <row r="20" spans="2:12" x14ac:dyDescent="0.2">
      <c r="B20" s="54" t="s">
        <v>24</v>
      </c>
      <c r="C20" s="38"/>
      <c r="D20" s="38"/>
      <c r="E20" s="38"/>
      <c r="F20" s="38"/>
      <c r="G20" s="48"/>
    </row>
    <row r="21" spans="2:12" x14ac:dyDescent="0.2">
      <c r="B21" s="39"/>
      <c r="C21" s="38" t="str">
        <f>"Given P(-a &lt; Z &lt; a) = "&amp;E16&amp;"%, a = "&amp;$D$39</f>
        <v>Given P(-a &lt; Z &lt; a) = 90%, a = 1.644</v>
      </c>
      <c r="D21" s="38"/>
      <c r="E21" s="38"/>
      <c r="F21" s="38"/>
      <c r="G21" s="48"/>
    </row>
    <row r="22" spans="2:12" x14ac:dyDescent="0.2">
      <c r="B22" s="39"/>
      <c r="C22" s="38" t="str">
        <f>"P(-a &lt; Z &lt; a) = P("&amp;$D$38&amp;" &lt; Z &lt; "&amp;$D$39&amp;") = "&amp;E16&amp;"%"</f>
        <v>P(-a &lt; Z &lt; a) = P(-1.644 &lt; Z &lt; 1.644) = 90%</v>
      </c>
      <c r="D22" s="38"/>
      <c r="E22" s="38"/>
      <c r="F22" s="38"/>
      <c r="G22" s="48"/>
    </row>
    <row r="23" spans="2:12" x14ac:dyDescent="0.2">
      <c r="B23" s="39"/>
      <c r="C23" s="38" t="str">
        <f>"With "&amp;E16&amp;"% confidence, the interval is ("&amp;$D$38&amp;", "&amp;$D$39&amp;")"</f>
        <v>With 90% confidence, the interval is (-1.644, 1.644)</v>
      </c>
      <c r="D23" s="38"/>
      <c r="E23" s="38"/>
      <c r="F23" s="38"/>
      <c r="G23" s="48"/>
    </row>
    <row r="24" spans="2:12" x14ac:dyDescent="0.2">
      <c r="B24" s="39"/>
      <c r="D24" s="38"/>
      <c r="E24" s="38"/>
      <c r="F24" s="38"/>
      <c r="G24" s="48"/>
    </row>
    <row r="25" spans="2:12" x14ac:dyDescent="0.2">
      <c r="B25" s="61" t="s">
        <v>25</v>
      </c>
      <c r="C25" s="62"/>
      <c r="D25" s="62"/>
      <c r="E25" s="62"/>
      <c r="F25" s="38"/>
      <c r="G25" s="48"/>
      <c r="H25" s="18"/>
    </row>
    <row r="26" spans="2:12" x14ac:dyDescent="0.2">
      <c r="B26" s="39"/>
      <c r="F26" s="38"/>
      <c r="G26" s="48"/>
    </row>
    <row r="27" spans="2:12" ht="15" x14ac:dyDescent="0.25">
      <c r="B27" s="99" t="s">
        <v>50</v>
      </c>
      <c r="C27" s="95">
        <f>TRUNC(IF($C$39&gt;$C$38,$C$38,$C$39),3)</f>
        <v>-1.6439999999999999</v>
      </c>
      <c r="E27" s="55"/>
      <c r="F27" s="38"/>
      <c r="G27" s="56"/>
    </row>
    <row r="28" spans="2:12" ht="15" x14ac:dyDescent="0.25">
      <c r="B28" s="96" t="s">
        <v>49</v>
      </c>
      <c r="C28" s="95">
        <f>TRUNC(IF($C$39&gt;$C$38,$C$39,$C$38),3)</f>
        <v>1.6439999999999999</v>
      </c>
      <c r="E28" s="38"/>
      <c r="F28" s="38"/>
      <c r="G28" s="56"/>
    </row>
    <row r="29" spans="2:12" ht="13.5" thickBot="1" x14ac:dyDescent="0.25">
      <c r="B29" s="57"/>
      <c r="C29" s="58"/>
      <c r="D29" s="58"/>
      <c r="E29" s="58"/>
      <c r="F29" s="58"/>
      <c r="G29" s="59"/>
    </row>
    <row r="30" spans="2:12" ht="13.5" thickTop="1" x14ac:dyDescent="0.2"/>
    <row r="31" spans="2:12" x14ac:dyDescent="0.2">
      <c r="B31" s="38"/>
      <c r="C31" s="38"/>
      <c r="D31" s="38"/>
      <c r="E31" s="38"/>
      <c r="F31" s="38"/>
      <c r="G31" s="60"/>
    </row>
    <row r="32" spans="2:12" x14ac:dyDescent="0.2">
      <c r="B32" s="38"/>
      <c r="C32" s="38"/>
      <c r="D32" s="38"/>
      <c r="E32" s="38"/>
      <c r="F32" s="38"/>
      <c r="G32" s="60"/>
    </row>
    <row r="33" spans="2:7" x14ac:dyDescent="0.2">
      <c r="G33" s="21"/>
    </row>
    <row r="34" spans="2:7" x14ac:dyDescent="0.2">
      <c r="B34" s="7" t="s">
        <v>22</v>
      </c>
      <c r="C34" s="6"/>
      <c r="D34" s="6"/>
      <c r="E34" s="6"/>
      <c r="F34" s="6"/>
      <c r="G34" s="4"/>
    </row>
    <row r="35" spans="2:7" x14ac:dyDescent="0.2">
      <c r="G35" s="4"/>
    </row>
    <row r="36" spans="2:7" x14ac:dyDescent="0.2">
      <c r="B36" s="22" t="s">
        <v>19</v>
      </c>
      <c r="C36">
        <f>IF(E16=100,-4,NORMINV((1-D18)/2,0,1))</f>
        <v>-1.6448536269514726</v>
      </c>
      <c r="F36" s="102">
        <v>90</v>
      </c>
      <c r="G36" s="4"/>
    </row>
    <row r="37" spans="2:7" x14ac:dyDescent="0.2">
      <c r="B37" s="23" t="s">
        <v>20</v>
      </c>
      <c r="C37">
        <f>IF(E16=100,4,NORMINV(0.5+D18/2,0,1))</f>
        <v>1.6448536269514715</v>
      </c>
      <c r="F37" s="23" t="s">
        <v>51</v>
      </c>
    </row>
    <row r="38" spans="2:7" ht="15" x14ac:dyDescent="0.25">
      <c r="B38" s="22" t="s">
        <v>17</v>
      </c>
      <c r="C38" s="10">
        <f>C36*$E$6+$E$5</f>
        <v>-1.6448536269514726</v>
      </c>
      <c r="D38" s="43">
        <f>TRUNC(IF($C$39&gt;$C$38,$C$38,$C$39),3)</f>
        <v>-1.6439999999999999</v>
      </c>
    </row>
    <row r="39" spans="2:7" ht="15" x14ac:dyDescent="0.25">
      <c r="B39" s="23" t="s">
        <v>18</v>
      </c>
      <c r="C39" s="10">
        <f>C37*$E$6+$E$5</f>
        <v>1.6448536269514715</v>
      </c>
      <c r="D39" s="43">
        <f>TRUNC(IF($C$39&gt;$C$38,$C$39,$C$38),3)</f>
        <v>1.6439999999999999</v>
      </c>
    </row>
    <row r="42" spans="2:7" x14ac:dyDescent="0.2">
      <c r="B42" s="7" t="s">
        <v>12</v>
      </c>
      <c r="C42" s="6"/>
      <c r="D42" s="6"/>
      <c r="E42" s="6"/>
      <c r="F42" s="6"/>
    </row>
    <row r="43" spans="2:7" x14ac:dyDescent="0.2">
      <c r="B43" s="13" t="s">
        <v>11</v>
      </c>
    </row>
    <row r="44" spans="2:7" x14ac:dyDescent="0.2">
      <c r="B44">
        <f ca="1">NORMINV(RAND(),$E$5,$E$6)</f>
        <v>-0.26403321931974072</v>
      </c>
    </row>
    <row r="46" spans="2:7" x14ac:dyDescent="0.2">
      <c r="B46" s="8" t="s">
        <v>5</v>
      </c>
    </row>
    <row r="47" spans="2:7" ht="14.25" x14ac:dyDescent="0.25">
      <c r="B47" s="1" t="s">
        <v>6</v>
      </c>
      <c r="C47" s="35">
        <v>-4</v>
      </c>
    </row>
    <row r="48" spans="2:7" ht="14.25" x14ac:dyDescent="0.25">
      <c r="B48" s="1" t="s">
        <v>7</v>
      </c>
      <c r="C48" s="35">
        <v>4</v>
      </c>
    </row>
    <row r="55" spans="2:5" x14ac:dyDescent="0.2">
      <c r="B55" s="2" t="s">
        <v>3</v>
      </c>
      <c r="C55" s="2" t="s">
        <v>2</v>
      </c>
      <c r="D55" s="2" t="s">
        <v>4</v>
      </c>
      <c r="E55" s="2" t="s">
        <v>8</v>
      </c>
    </row>
    <row r="56" spans="2:5" x14ac:dyDescent="0.2">
      <c r="B56" s="3">
        <f>C47</f>
        <v>-4</v>
      </c>
      <c r="C56" s="3">
        <f t="shared" ref="C56:C96" si="0">B56*$E$6+$E$5</f>
        <v>-4</v>
      </c>
      <c r="D56">
        <f t="shared" ref="D56:D96" si="1">NORMDIST(C56,$E$5,$E$6,FALSE)</f>
        <v>1.3383022576488537E-4</v>
      </c>
      <c r="E56">
        <f t="shared" ref="E56:E96" si="2">NORMDIST(C56,$E$5,$E$6,TRUE)</f>
        <v>3.1671241833119857E-5</v>
      </c>
    </row>
    <row r="57" spans="2:5" x14ac:dyDescent="0.2">
      <c r="B57" s="3">
        <f t="shared" ref="B57:B96" si="3">($C$48-$C$47)/40+B56</f>
        <v>-3.8</v>
      </c>
      <c r="C57" s="3">
        <f t="shared" si="0"/>
        <v>-3.8</v>
      </c>
      <c r="D57">
        <f t="shared" si="1"/>
        <v>2.9194692579146027E-4</v>
      </c>
      <c r="E57">
        <f t="shared" si="2"/>
        <v>7.234804392511999E-5</v>
      </c>
    </row>
    <row r="58" spans="2:5" x14ac:dyDescent="0.2">
      <c r="B58" s="3">
        <f t="shared" si="3"/>
        <v>-3.5999999999999996</v>
      </c>
      <c r="C58" s="3">
        <f t="shared" si="0"/>
        <v>-3.5999999999999996</v>
      </c>
      <c r="D58">
        <f t="shared" si="1"/>
        <v>6.1190193011377298E-4</v>
      </c>
      <c r="E58">
        <f t="shared" si="2"/>
        <v>1.5910859015753396E-4</v>
      </c>
    </row>
    <row r="59" spans="2:5" x14ac:dyDescent="0.2">
      <c r="B59" s="3">
        <f t="shared" si="3"/>
        <v>-3.3999999999999995</v>
      </c>
      <c r="C59" s="3">
        <f t="shared" si="0"/>
        <v>-3.3999999999999995</v>
      </c>
      <c r="D59">
        <f t="shared" si="1"/>
        <v>1.232219168473021E-3</v>
      </c>
      <c r="E59">
        <f t="shared" si="2"/>
        <v>3.3692926567688151E-4</v>
      </c>
    </row>
    <row r="60" spans="2:5" x14ac:dyDescent="0.2">
      <c r="B60" s="3">
        <f t="shared" si="3"/>
        <v>-3.1999999999999993</v>
      </c>
      <c r="C60" s="3">
        <f t="shared" si="0"/>
        <v>-3.1999999999999993</v>
      </c>
      <c r="D60">
        <f t="shared" si="1"/>
        <v>2.3840882014648486E-3</v>
      </c>
      <c r="E60">
        <f t="shared" si="2"/>
        <v>6.8713793791584969E-4</v>
      </c>
    </row>
    <row r="61" spans="2:5" x14ac:dyDescent="0.2">
      <c r="B61" s="3">
        <f t="shared" si="3"/>
        <v>-2.9999999999999991</v>
      </c>
      <c r="C61" s="3">
        <f t="shared" si="0"/>
        <v>-2.9999999999999991</v>
      </c>
      <c r="D61">
        <f t="shared" si="1"/>
        <v>4.4318484119380188E-3</v>
      </c>
      <c r="E61">
        <f t="shared" si="2"/>
        <v>1.3498980316300983E-3</v>
      </c>
    </row>
    <row r="62" spans="2:5" x14ac:dyDescent="0.2">
      <c r="B62" s="3">
        <f t="shared" si="3"/>
        <v>-2.7999999999999989</v>
      </c>
      <c r="C62" s="3">
        <f t="shared" si="0"/>
        <v>-2.7999999999999989</v>
      </c>
      <c r="D62">
        <f t="shared" si="1"/>
        <v>7.9154515829799894E-3</v>
      </c>
      <c r="E62">
        <f t="shared" si="2"/>
        <v>2.555130330427939E-3</v>
      </c>
    </row>
    <row r="63" spans="2:5" x14ac:dyDescent="0.2">
      <c r="B63" s="3">
        <f t="shared" si="3"/>
        <v>-2.5999999999999988</v>
      </c>
      <c r="C63" s="3">
        <f t="shared" si="0"/>
        <v>-2.5999999999999988</v>
      </c>
      <c r="D63">
        <f t="shared" si="1"/>
        <v>1.3582969233685661E-2</v>
      </c>
      <c r="E63">
        <f t="shared" si="2"/>
        <v>4.6611880237187649E-3</v>
      </c>
    </row>
    <row r="64" spans="2:5" x14ac:dyDescent="0.2">
      <c r="B64" s="3">
        <f t="shared" si="3"/>
        <v>-2.3999999999999986</v>
      </c>
      <c r="C64" s="3">
        <f t="shared" si="0"/>
        <v>-2.3999999999999986</v>
      </c>
      <c r="D64">
        <f t="shared" si="1"/>
        <v>2.2394530294842969E-2</v>
      </c>
      <c r="E64">
        <f t="shared" si="2"/>
        <v>8.1975359245961572E-3</v>
      </c>
    </row>
    <row r="65" spans="2:5" x14ac:dyDescent="0.2">
      <c r="B65" s="3">
        <f t="shared" si="3"/>
        <v>-2.1999999999999984</v>
      </c>
      <c r="C65" s="3">
        <f t="shared" si="0"/>
        <v>-2.1999999999999984</v>
      </c>
      <c r="D65">
        <f t="shared" si="1"/>
        <v>3.547459284623157E-2</v>
      </c>
      <c r="E65">
        <f t="shared" si="2"/>
        <v>1.3903447513498663E-2</v>
      </c>
    </row>
    <row r="66" spans="2:5" x14ac:dyDescent="0.2">
      <c r="B66" s="3">
        <f t="shared" si="3"/>
        <v>-1.9999999999999984</v>
      </c>
      <c r="C66" s="3">
        <f t="shared" si="0"/>
        <v>-1.9999999999999984</v>
      </c>
      <c r="D66">
        <f t="shared" si="1"/>
        <v>5.3990966513188222E-2</v>
      </c>
      <c r="E66">
        <f t="shared" si="2"/>
        <v>2.2750131948179281E-2</v>
      </c>
    </row>
    <row r="67" spans="2:5" x14ac:dyDescent="0.2">
      <c r="B67" s="3">
        <f t="shared" si="3"/>
        <v>-1.7999999999999985</v>
      </c>
      <c r="C67" s="3">
        <f t="shared" si="0"/>
        <v>-1.7999999999999985</v>
      </c>
      <c r="D67">
        <f t="shared" si="1"/>
        <v>7.8950158300894385E-2</v>
      </c>
      <c r="E67">
        <f t="shared" si="2"/>
        <v>3.5930319112925921E-2</v>
      </c>
    </row>
    <row r="68" spans="2:5" x14ac:dyDescent="0.2">
      <c r="B68" s="3">
        <f t="shared" si="3"/>
        <v>-1.5999999999999985</v>
      </c>
      <c r="C68" s="3">
        <f t="shared" si="0"/>
        <v>-1.5999999999999985</v>
      </c>
      <c r="D68">
        <f t="shared" si="1"/>
        <v>0.11092083467945583</v>
      </c>
      <c r="E68">
        <f t="shared" si="2"/>
        <v>5.4799291699558127E-2</v>
      </c>
    </row>
    <row r="69" spans="2:5" x14ac:dyDescent="0.2">
      <c r="B69" s="3">
        <f t="shared" si="3"/>
        <v>-1.3999999999999986</v>
      </c>
      <c r="C69" s="3">
        <f t="shared" si="0"/>
        <v>-1.3999999999999986</v>
      </c>
      <c r="D69">
        <f t="shared" si="1"/>
        <v>0.14972746563574515</v>
      </c>
      <c r="E69">
        <f t="shared" si="2"/>
        <v>8.0756659233771233E-2</v>
      </c>
    </row>
    <row r="70" spans="2:5" x14ac:dyDescent="0.2">
      <c r="B70" s="3">
        <f t="shared" si="3"/>
        <v>-1.1999999999999986</v>
      </c>
      <c r="C70" s="3">
        <f t="shared" si="0"/>
        <v>-1.1999999999999986</v>
      </c>
      <c r="D70">
        <f t="shared" si="1"/>
        <v>0.19418605498321329</v>
      </c>
      <c r="E70">
        <f t="shared" si="2"/>
        <v>0.11506967022170851</v>
      </c>
    </row>
    <row r="71" spans="2:5" x14ac:dyDescent="0.2">
      <c r="B71" s="3">
        <f t="shared" si="3"/>
        <v>-0.99999999999999867</v>
      </c>
      <c r="C71" s="3">
        <f t="shared" si="0"/>
        <v>-0.99999999999999867</v>
      </c>
      <c r="D71">
        <f t="shared" si="1"/>
        <v>0.24197072451914367</v>
      </c>
      <c r="E71">
        <f t="shared" si="2"/>
        <v>0.15865525393145732</v>
      </c>
    </row>
    <row r="72" spans="2:5" x14ac:dyDescent="0.2">
      <c r="B72" s="3">
        <f t="shared" si="3"/>
        <v>-0.79999999999999871</v>
      </c>
      <c r="C72" s="3">
        <f t="shared" si="0"/>
        <v>-0.79999999999999871</v>
      </c>
      <c r="D72">
        <f t="shared" si="1"/>
        <v>0.28969155276148306</v>
      </c>
      <c r="E72">
        <f t="shared" si="2"/>
        <v>0.21185539858339705</v>
      </c>
    </row>
    <row r="73" spans="2:5" x14ac:dyDescent="0.2">
      <c r="B73" s="3">
        <f t="shared" si="3"/>
        <v>-0.59999999999999876</v>
      </c>
      <c r="C73" s="3">
        <f t="shared" si="0"/>
        <v>-0.59999999999999876</v>
      </c>
      <c r="D73">
        <f t="shared" si="1"/>
        <v>0.33322460289179989</v>
      </c>
      <c r="E73">
        <f t="shared" si="2"/>
        <v>0.27425311775007399</v>
      </c>
    </row>
    <row r="74" spans="2:5" x14ac:dyDescent="0.2">
      <c r="B74" s="3">
        <f t="shared" si="3"/>
        <v>-0.39999999999999875</v>
      </c>
      <c r="C74" s="3">
        <f t="shared" si="0"/>
        <v>-0.39999999999999875</v>
      </c>
      <c r="D74">
        <f t="shared" si="1"/>
        <v>0.3682701403033235</v>
      </c>
      <c r="E74">
        <f t="shared" si="2"/>
        <v>0.34457825838967626</v>
      </c>
    </row>
    <row r="75" spans="2:5" x14ac:dyDescent="0.2">
      <c r="B75" s="3">
        <f t="shared" si="3"/>
        <v>-0.19999999999999873</v>
      </c>
      <c r="C75" s="3">
        <f t="shared" si="0"/>
        <v>-0.19999999999999873</v>
      </c>
      <c r="D75">
        <f t="shared" si="1"/>
        <v>0.39104269397545599</v>
      </c>
      <c r="E75">
        <f t="shared" si="2"/>
        <v>0.42074029056089746</v>
      </c>
    </row>
    <row r="76" spans="2:5" x14ac:dyDescent="0.2">
      <c r="B76" s="3">
        <f t="shared" si="3"/>
        <v>1.27675647831893E-15</v>
      </c>
      <c r="C76" s="3">
        <f t="shared" si="0"/>
        <v>1.27675647831893E-15</v>
      </c>
      <c r="D76">
        <f t="shared" si="1"/>
        <v>0.3989422804014327</v>
      </c>
      <c r="E76">
        <f t="shared" si="2"/>
        <v>0.50000000000000044</v>
      </c>
    </row>
    <row r="77" spans="2:5" x14ac:dyDescent="0.2">
      <c r="B77" s="3">
        <f t="shared" si="3"/>
        <v>0.20000000000000129</v>
      </c>
      <c r="C77" s="3">
        <f t="shared" si="0"/>
        <v>0.20000000000000129</v>
      </c>
      <c r="D77">
        <f t="shared" si="1"/>
        <v>0.39104269397545577</v>
      </c>
      <c r="E77">
        <f t="shared" si="2"/>
        <v>0.57925970943910354</v>
      </c>
    </row>
    <row r="78" spans="2:5" x14ac:dyDescent="0.2">
      <c r="B78" s="3">
        <f t="shared" si="3"/>
        <v>0.4000000000000013</v>
      </c>
      <c r="C78" s="3">
        <f t="shared" si="0"/>
        <v>0.4000000000000013</v>
      </c>
      <c r="D78">
        <f t="shared" si="1"/>
        <v>0.36827014030332317</v>
      </c>
      <c r="E78">
        <f t="shared" si="2"/>
        <v>0.65542174161032474</v>
      </c>
    </row>
    <row r="79" spans="2:5" x14ac:dyDescent="0.2">
      <c r="B79" s="3">
        <f t="shared" si="3"/>
        <v>0.60000000000000131</v>
      </c>
      <c r="C79" s="3">
        <f t="shared" si="0"/>
        <v>0.60000000000000131</v>
      </c>
      <c r="D79">
        <f t="shared" si="1"/>
        <v>0.33322460289179939</v>
      </c>
      <c r="E79">
        <f t="shared" si="2"/>
        <v>0.72574688224992689</v>
      </c>
    </row>
    <row r="80" spans="2:5" x14ac:dyDescent="0.2">
      <c r="B80" s="3">
        <f t="shared" si="3"/>
        <v>0.80000000000000138</v>
      </c>
      <c r="C80" s="3">
        <f t="shared" si="0"/>
        <v>0.80000000000000138</v>
      </c>
      <c r="D80">
        <f t="shared" si="1"/>
        <v>0.28969155276148245</v>
      </c>
      <c r="E80">
        <f t="shared" si="2"/>
        <v>0.7881446014166037</v>
      </c>
    </row>
    <row r="81" spans="2:5" x14ac:dyDescent="0.2">
      <c r="B81" s="3">
        <f t="shared" si="3"/>
        <v>1.0000000000000013</v>
      </c>
      <c r="C81" s="3">
        <f t="shared" si="0"/>
        <v>1.0000000000000013</v>
      </c>
      <c r="D81">
        <f t="shared" si="1"/>
        <v>0.24197072451914306</v>
      </c>
      <c r="E81">
        <f t="shared" si="2"/>
        <v>0.84134474606854326</v>
      </c>
    </row>
    <row r="82" spans="2:5" x14ac:dyDescent="0.2">
      <c r="B82" s="3">
        <f t="shared" si="3"/>
        <v>1.2000000000000013</v>
      </c>
      <c r="C82" s="3">
        <f t="shared" si="0"/>
        <v>1.2000000000000013</v>
      </c>
      <c r="D82">
        <f t="shared" si="1"/>
        <v>0.19418605498321265</v>
      </c>
      <c r="E82">
        <f t="shared" si="2"/>
        <v>0.884930329778292</v>
      </c>
    </row>
    <row r="83" spans="2:5" x14ac:dyDescent="0.2">
      <c r="B83" s="3">
        <f t="shared" si="3"/>
        <v>1.4000000000000012</v>
      </c>
      <c r="C83" s="3">
        <f t="shared" si="0"/>
        <v>1.4000000000000012</v>
      </c>
      <c r="D83">
        <f t="shared" si="1"/>
        <v>0.1497274656357446</v>
      </c>
      <c r="E83">
        <f t="shared" si="2"/>
        <v>0.91924334076622916</v>
      </c>
    </row>
    <row r="84" spans="2:5" x14ac:dyDescent="0.2">
      <c r="B84" s="3">
        <f t="shared" si="3"/>
        <v>1.6000000000000012</v>
      </c>
      <c r="C84" s="3">
        <f t="shared" si="0"/>
        <v>1.6000000000000012</v>
      </c>
      <c r="D84">
        <f t="shared" si="1"/>
        <v>0.11092083467945535</v>
      </c>
      <c r="E84">
        <f t="shared" si="2"/>
        <v>0.94520070830044212</v>
      </c>
    </row>
    <row r="85" spans="2:5" x14ac:dyDescent="0.2">
      <c r="B85" s="3">
        <f t="shared" si="3"/>
        <v>1.8000000000000012</v>
      </c>
      <c r="C85" s="3">
        <f t="shared" si="0"/>
        <v>1.8000000000000012</v>
      </c>
      <c r="D85">
        <f t="shared" si="1"/>
        <v>7.8950158300893997E-2</v>
      </c>
      <c r="E85">
        <f t="shared" si="2"/>
        <v>0.96406968088707434</v>
      </c>
    </row>
    <row r="86" spans="2:5" x14ac:dyDescent="0.2">
      <c r="B86" s="3">
        <f t="shared" si="3"/>
        <v>2.0000000000000013</v>
      </c>
      <c r="C86" s="3">
        <f t="shared" si="0"/>
        <v>2.0000000000000013</v>
      </c>
      <c r="D86">
        <f t="shared" si="1"/>
        <v>5.3990966513187917E-2</v>
      </c>
      <c r="E86">
        <f t="shared" si="2"/>
        <v>0.9772498680518209</v>
      </c>
    </row>
    <row r="87" spans="2:5" x14ac:dyDescent="0.2">
      <c r="B87" s="3">
        <f t="shared" si="3"/>
        <v>2.2000000000000015</v>
      </c>
      <c r="C87" s="3">
        <f t="shared" si="0"/>
        <v>2.2000000000000015</v>
      </c>
      <c r="D87">
        <f t="shared" si="1"/>
        <v>3.5474592846231313E-2</v>
      </c>
      <c r="E87">
        <f t="shared" si="2"/>
        <v>0.98609655248650141</v>
      </c>
    </row>
    <row r="88" spans="2:5" x14ac:dyDescent="0.2">
      <c r="B88" s="3">
        <f t="shared" si="3"/>
        <v>2.4000000000000017</v>
      </c>
      <c r="C88" s="3">
        <f t="shared" si="0"/>
        <v>2.4000000000000017</v>
      </c>
      <c r="D88">
        <f t="shared" si="1"/>
        <v>2.2394530294842813E-2</v>
      </c>
      <c r="E88">
        <f t="shared" si="2"/>
        <v>0.99180246407540396</v>
      </c>
    </row>
    <row r="89" spans="2:5" x14ac:dyDescent="0.2">
      <c r="B89" s="3">
        <f t="shared" si="3"/>
        <v>2.6000000000000019</v>
      </c>
      <c r="C89" s="3">
        <f t="shared" si="0"/>
        <v>2.6000000000000019</v>
      </c>
      <c r="D89">
        <f t="shared" si="1"/>
        <v>1.3582969233685552E-2</v>
      </c>
      <c r="E89">
        <f t="shared" si="2"/>
        <v>0.99533881197628127</v>
      </c>
    </row>
    <row r="90" spans="2:5" x14ac:dyDescent="0.2">
      <c r="B90" s="3">
        <f t="shared" si="3"/>
        <v>2.800000000000002</v>
      </c>
      <c r="C90" s="3">
        <f t="shared" si="0"/>
        <v>2.800000000000002</v>
      </c>
      <c r="D90">
        <f t="shared" si="1"/>
        <v>7.9154515829799182E-3</v>
      </c>
      <c r="E90">
        <f t="shared" si="2"/>
        <v>0.99744486966957213</v>
      </c>
    </row>
    <row r="91" spans="2:5" x14ac:dyDescent="0.2">
      <c r="B91" s="3">
        <f t="shared" si="3"/>
        <v>3.0000000000000022</v>
      </c>
      <c r="C91" s="3">
        <f t="shared" si="0"/>
        <v>3.0000000000000022</v>
      </c>
      <c r="D91">
        <f t="shared" si="1"/>
        <v>4.4318484119379763E-3</v>
      </c>
      <c r="E91">
        <f t="shared" si="2"/>
        <v>0.9986501019683699</v>
      </c>
    </row>
    <row r="92" spans="2:5" x14ac:dyDescent="0.2">
      <c r="B92" s="3">
        <f t="shared" si="3"/>
        <v>3.2000000000000024</v>
      </c>
      <c r="C92" s="3">
        <f t="shared" si="0"/>
        <v>3.2000000000000024</v>
      </c>
      <c r="D92">
        <f t="shared" si="1"/>
        <v>2.3840882014648235E-3</v>
      </c>
      <c r="E92">
        <f t="shared" si="2"/>
        <v>0.99931286206208414</v>
      </c>
    </row>
    <row r="93" spans="2:5" x14ac:dyDescent="0.2">
      <c r="B93" s="3">
        <f t="shared" si="3"/>
        <v>3.4000000000000026</v>
      </c>
      <c r="C93" s="3">
        <f t="shared" si="0"/>
        <v>3.4000000000000026</v>
      </c>
      <c r="D93">
        <f t="shared" si="1"/>
        <v>1.2322191684730078E-3</v>
      </c>
      <c r="E93">
        <f t="shared" si="2"/>
        <v>0.99966307073432314</v>
      </c>
    </row>
    <row r="94" spans="2:5" x14ac:dyDescent="0.2">
      <c r="B94" s="3">
        <f t="shared" si="3"/>
        <v>3.6000000000000028</v>
      </c>
      <c r="C94" s="3">
        <f t="shared" si="0"/>
        <v>3.6000000000000028</v>
      </c>
      <c r="D94">
        <f t="shared" si="1"/>
        <v>6.1190193011376594E-4</v>
      </c>
      <c r="E94">
        <f t="shared" si="2"/>
        <v>0.99984089140984245</v>
      </c>
    </row>
    <row r="95" spans="2:5" x14ac:dyDescent="0.2">
      <c r="B95" s="3">
        <f t="shared" si="3"/>
        <v>3.8000000000000029</v>
      </c>
      <c r="C95" s="3">
        <f t="shared" si="0"/>
        <v>3.8000000000000029</v>
      </c>
      <c r="D95">
        <f t="shared" si="1"/>
        <v>2.9194692579145691E-4</v>
      </c>
      <c r="E95">
        <f t="shared" si="2"/>
        <v>0.99992765195607491</v>
      </c>
    </row>
    <row r="96" spans="2:5" x14ac:dyDescent="0.2">
      <c r="B96" s="3">
        <f t="shared" si="3"/>
        <v>4.0000000000000027</v>
      </c>
      <c r="C96" s="3">
        <f t="shared" si="0"/>
        <v>4.0000000000000027</v>
      </c>
      <c r="D96">
        <f t="shared" si="1"/>
        <v>1.3383022576488393E-4</v>
      </c>
      <c r="E96">
        <f t="shared" si="2"/>
        <v>0.99996832875816688</v>
      </c>
    </row>
    <row r="98" spans="2:5" x14ac:dyDescent="0.2">
      <c r="C98" s="3"/>
    </row>
    <row r="100" spans="2:5" x14ac:dyDescent="0.2">
      <c r="B100" s="2" t="s">
        <v>3</v>
      </c>
      <c r="C100" s="2" t="s">
        <v>2</v>
      </c>
      <c r="D100" s="2" t="s">
        <v>4</v>
      </c>
      <c r="E100" s="2"/>
    </row>
    <row r="101" spans="2:5" x14ac:dyDescent="0.2">
      <c r="C101" s="3">
        <f>IF($C$39&gt;$C$38,$C$38,$C$39)</f>
        <v>-1.6448536269514726</v>
      </c>
      <c r="D101">
        <f t="shared" ref="D101:D132" si="4">NORMDIST(C101,$E$5,$E$6,FALSE)</f>
        <v>0.10313564037537132</v>
      </c>
      <c r="E101" s="3"/>
    </row>
    <row r="102" spans="2:5" x14ac:dyDescent="0.2">
      <c r="C102" s="3">
        <f t="shared" ref="C102:C133" si="5">C101+($C$181-$C$101)/80</f>
        <v>-1.6037322862776859</v>
      </c>
      <c r="D102">
        <f t="shared" si="4"/>
        <v>0.11025965925205225</v>
      </c>
    </row>
    <row r="103" spans="2:5" x14ac:dyDescent="0.2">
      <c r="C103" s="3">
        <f t="shared" si="5"/>
        <v>-1.5626109456038992</v>
      </c>
      <c r="D103">
        <f t="shared" si="4"/>
        <v>0.11767660919658793</v>
      </c>
    </row>
    <row r="104" spans="2:5" x14ac:dyDescent="0.2">
      <c r="C104" s="3">
        <f t="shared" si="5"/>
        <v>-1.5214896049301125</v>
      </c>
      <c r="D104">
        <f t="shared" si="4"/>
        <v>0.12538028975056173</v>
      </c>
    </row>
    <row r="105" spans="2:5" x14ac:dyDescent="0.2">
      <c r="C105" s="3">
        <f t="shared" si="5"/>
        <v>-1.4803682642563258</v>
      </c>
      <c r="D105">
        <f t="shared" si="4"/>
        <v>0.13336258833284667</v>
      </c>
    </row>
    <row r="106" spans="2:5" x14ac:dyDescent="0.2">
      <c r="C106" s="3">
        <f t="shared" si="5"/>
        <v>-1.4392469235825391</v>
      </c>
      <c r="D106">
        <f t="shared" si="4"/>
        <v>0.14161341171227546</v>
      </c>
    </row>
    <row r="107" spans="2:5" x14ac:dyDescent="0.2">
      <c r="C107" s="3">
        <f t="shared" si="5"/>
        <v>-1.3981255829087524</v>
      </c>
      <c r="D107">
        <f t="shared" si="4"/>
        <v>0.15012063031297074</v>
      </c>
    </row>
    <row r="108" spans="2:5" x14ac:dyDescent="0.2">
      <c r="C108" s="3">
        <f t="shared" si="5"/>
        <v>-1.3570042422349657</v>
      </c>
      <c r="D108">
        <f t="shared" si="4"/>
        <v>0.15887003675039815</v>
      </c>
    </row>
    <row r="109" spans="2:5" x14ac:dyDescent="0.2">
      <c r="C109" s="3">
        <f t="shared" si="5"/>
        <v>-1.315882901561179</v>
      </c>
      <c r="D109">
        <f t="shared" si="4"/>
        <v>0.16784531991056051</v>
      </c>
    </row>
    <row r="110" spans="2:5" x14ac:dyDescent="0.2">
      <c r="C110" s="3">
        <f t="shared" si="5"/>
        <v>-1.2747615608873923</v>
      </c>
      <c r="D110">
        <f t="shared" si="4"/>
        <v>0.17702805577555844</v>
      </c>
    </row>
    <row r="111" spans="2:5" x14ac:dyDescent="0.2">
      <c r="C111" s="3">
        <f t="shared" si="5"/>
        <v>-1.2336402202136056</v>
      </c>
      <c r="D111">
        <f t="shared" si="4"/>
        <v>0.18639771606628158</v>
      </c>
    </row>
    <row r="112" spans="2:5" x14ac:dyDescent="0.2">
      <c r="C112" s="3">
        <f t="shared" si="5"/>
        <v>-1.1925188795398189</v>
      </c>
      <c r="D112">
        <f t="shared" si="4"/>
        <v>0.1959316956179514</v>
      </c>
    </row>
    <row r="113" spans="3:4" x14ac:dyDescent="0.2">
      <c r="C113" s="3">
        <f t="shared" si="5"/>
        <v>-1.1513975388660322</v>
      </c>
      <c r="D113">
        <f t="shared" si="4"/>
        <v>0.20560535922774281</v>
      </c>
    </row>
    <row r="114" spans="3:4" x14ac:dyDescent="0.2">
      <c r="C114" s="3">
        <f t="shared" si="5"/>
        <v>-1.1102761981922455</v>
      </c>
      <c r="D114">
        <f t="shared" si="4"/>
        <v>0.21539210851732749</v>
      </c>
    </row>
    <row r="115" spans="3:4" x14ac:dyDescent="0.2">
      <c r="C115" s="3">
        <f t="shared" si="5"/>
        <v>-1.0691548575184588</v>
      </c>
      <c r="D115">
        <f t="shared" si="4"/>
        <v>0.22526346913889556</v>
      </c>
    </row>
    <row r="116" spans="3:4" x14ac:dyDescent="0.2">
      <c r="C116" s="3">
        <f t="shared" si="5"/>
        <v>-1.0280335168446721</v>
      </c>
      <c r="D116">
        <f t="shared" si="4"/>
        <v>0.23518919842343453</v>
      </c>
    </row>
    <row r="117" spans="3:4" x14ac:dyDescent="0.2">
      <c r="C117" s="3">
        <f t="shared" si="5"/>
        <v>-0.98691217617088534</v>
      </c>
      <c r="D117">
        <f t="shared" si="4"/>
        <v>0.24513741332756586</v>
      </c>
    </row>
    <row r="118" spans="3:4" x14ac:dyDescent="0.2">
      <c r="C118" s="3">
        <f t="shared" si="5"/>
        <v>-0.94579083549709853</v>
      </c>
      <c r="D118">
        <f t="shared" si="4"/>
        <v>0.25507473828322247</v>
      </c>
    </row>
    <row r="119" spans="3:4" x14ac:dyDescent="0.2">
      <c r="C119" s="3">
        <f t="shared" si="5"/>
        <v>-0.90466949482331172</v>
      </c>
      <c r="D119">
        <f t="shared" si="4"/>
        <v>0.26496647229635228</v>
      </c>
    </row>
    <row r="120" spans="3:4" x14ac:dyDescent="0.2">
      <c r="C120" s="3">
        <f t="shared" si="5"/>
        <v>-0.8635481541495249</v>
      </c>
      <c r="D120">
        <f t="shared" si="4"/>
        <v>0.27477677438039716</v>
      </c>
    </row>
    <row r="121" spans="3:4" x14ac:dyDescent="0.2">
      <c r="C121" s="3">
        <f t="shared" si="5"/>
        <v>-0.82242681347573809</v>
      </c>
      <c r="D121">
        <f t="shared" si="4"/>
        <v>0.28446886615145162</v>
      </c>
    </row>
    <row r="122" spans="3:4" x14ac:dyDescent="0.2">
      <c r="C122" s="3">
        <f t="shared" si="5"/>
        <v>-0.78130547280195128</v>
      </c>
      <c r="D122">
        <f t="shared" si="4"/>
        <v>0.29400525015882811</v>
      </c>
    </row>
    <row r="123" spans="3:4" x14ac:dyDescent="0.2">
      <c r="C123" s="3">
        <f t="shared" si="5"/>
        <v>-0.74018413212816447</v>
      </c>
      <c r="D123">
        <f t="shared" si="4"/>
        <v>0.30334794228139544</v>
      </c>
    </row>
    <row r="124" spans="3:4" x14ac:dyDescent="0.2">
      <c r="C124" s="3">
        <f t="shared" si="5"/>
        <v>-0.69906279145437766</v>
      </c>
      <c r="D124">
        <f t="shared" si="4"/>
        <v>0.31245871629063376</v>
      </c>
    </row>
    <row r="125" spans="3:4" x14ac:dyDescent="0.2">
      <c r="C125" s="3">
        <f t="shared" si="5"/>
        <v>-0.65794145078059085</v>
      </c>
      <c r="D125">
        <f t="shared" si="4"/>
        <v>0.32129935846993241</v>
      </c>
    </row>
    <row r="126" spans="3:4" x14ac:dyDescent="0.2">
      <c r="C126" s="3">
        <f t="shared" si="5"/>
        <v>-0.61682011010680404</v>
      </c>
      <c r="D126">
        <f t="shared" si="4"/>
        <v>0.3298319299901043</v>
      </c>
    </row>
    <row r="127" spans="3:4" x14ac:dyDescent="0.2">
      <c r="C127" s="3">
        <f t="shared" si="5"/>
        <v>-0.57569876943301723</v>
      </c>
      <c r="D127">
        <f t="shared" si="4"/>
        <v>0.3380190345770609</v>
      </c>
    </row>
    <row r="128" spans="3:4" x14ac:dyDescent="0.2">
      <c r="C128" s="3">
        <f t="shared" si="5"/>
        <v>-0.53457742875923042</v>
      </c>
      <c r="D128">
        <f t="shared" si="4"/>
        <v>0.34582408887238547</v>
      </c>
    </row>
    <row r="129" spans="3:4" x14ac:dyDescent="0.2">
      <c r="C129" s="3">
        <f t="shared" si="5"/>
        <v>-0.49345608808544361</v>
      </c>
      <c r="D129">
        <f t="shared" si="4"/>
        <v>0.35321159278408637</v>
      </c>
    </row>
    <row r="130" spans="3:4" x14ac:dyDescent="0.2">
      <c r="C130" s="3">
        <f t="shared" si="5"/>
        <v>-0.4523347474116568</v>
      </c>
      <c r="D130">
        <f t="shared" si="4"/>
        <v>0.36014739705557308</v>
      </c>
    </row>
    <row r="131" spans="3:4" x14ac:dyDescent="0.2">
      <c r="C131" s="3">
        <f t="shared" si="5"/>
        <v>-0.41121340673786999</v>
      </c>
      <c r="D131">
        <f t="shared" si="4"/>
        <v>0.36659896524780328</v>
      </c>
    </row>
    <row r="132" spans="3:4" x14ac:dyDescent="0.2">
      <c r="C132" s="3">
        <f t="shared" si="5"/>
        <v>-0.37009206606408318</v>
      </c>
      <c r="D132">
        <f t="shared" si="4"/>
        <v>0.37253562733399115</v>
      </c>
    </row>
    <row r="133" spans="3:4" x14ac:dyDescent="0.2">
      <c r="C133" s="3">
        <f t="shared" si="5"/>
        <v>-0.32897072539029637</v>
      </c>
      <c r="D133">
        <f t="shared" ref="D133:D164" si="6">NORMDIST(C133,$E$5,$E$6,FALSE)</f>
        <v>0.37792882214899431</v>
      </c>
    </row>
    <row r="134" spans="3:4" x14ac:dyDescent="0.2">
      <c r="C134" s="3">
        <f t="shared" ref="C134:C165" si="7">C133+($C$181-$C$101)/80</f>
        <v>-0.28784938471650956</v>
      </c>
      <c r="D134">
        <f t="shared" si="6"/>
        <v>0.38275232601664672</v>
      </c>
    </row>
    <row r="135" spans="3:4" x14ac:dyDescent="0.2">
      <c r="C135" s="3">
        <f t="shared" si="7"/>
        <v>-0.24672804404272275</v>
      </c>
      <c r="D135">
        <f t="shared" si="6"/>
        <v>0.38698246499735328</v>
      </c>
    </row>
    <row r="136" spans="3:4" x14ac:dyDescent="0.2">
      <c r="C136" s="3">
        <f t="shared" si="7"/>
        <v>-0.20560670336893594</v>
      </c>
      <c r="D136">
        <f t="shared" si="6"/>
        <v>0.39059830835403136</v>
      </c>
    </row>
    <row r="137" spans="3:4" x14ac:dyDescent="0.2">
      <c r="C137" s="3">
        <f t="shared" si="7"/>
        <v>-0.16448536269514913</v>
      </c>
      <c r="D137">
        <f t="shared" si="6"/>
        <v>0.39358184102515109</v>
      </c>
    </row>
    <row r="138" spans="3:4" x14ac:dyDescent="0.2">
      <c r="C138" s="3">
        <f t="shared" si="7"/>
        <v>-0.12336402202136233</v>
      </c>
      <c r="D138">
        <f t="shared" si="6"/>
        <v>0.39591811311676206</v>
      </c>
    </row>
    <row r="139" spans="3:4" x14ac:dyDescent="0.2">
      <c r="C139" s="3">
        <f t="shared" si="7"/>
        <v>-8.2242681347575536E-2</v>
      </c>
      <c r="D139">
        <f t="shared" si="6"/>
        <v>0.39759536467796464</v>
      </c>
    </row>
    <row r="140" spans="3:4" x14ac:dyDescent="0.2">
      <c r="C140" s="3">
        <f t="shared" si="7"/>
        <v>-4.1121340673788739E-2</v>
      </c>
      <c r="D140">
        <f t="shared" si="6"/>
        <v>0.39860512430274703</v>
      </c>
    </row>
    <row r="141" spans="3:4" x14ac:dyDescent="0.2">
      <c r="C141" s="3">
        <f t="shared" si="7"/>
        <v>-1.9428902930940239E-15</v>
      </c>
      <c r="D141">
        <f t="shared" si="6"/>
        <v>0.3989422804014327</v>
      </c>
    </row>
    <row r="142" spans="3:4" x14ac:dyDescent="0.2">
      <c r="C142" s="3">
        <f t="shared" si="7"/>
        <v>4.1121340673784854E-2</v>
      </c>
      <c r="D142">
        <f t="shared" si="6"/>
        <v>0.39860512430274708</v>
      </c>
    </row>
    <row r="143" spans="3:4" x14ac:dyDescent="0.2">
      <c r="C143" s="3">
        <f t="shared" si="7"/>
        <v>8.224268134757165E-2</v>
      </c>
      <c r="D143">
        <f t="shared" si="6"/>
        <v>0.39759536467796475</v>
      </c>
    </row>
    <row r="144" spans="3:4" x14ac:dyDescent="0.2">
      <c r="C144" s="3">
        <f t="shared" si="7"/>
        <v>0.12336402202135845</v>
      </c>
      <c r="D144">
        <f t="shared" si="6"/>
        <v>0.39591811311676223</v>
      </c>
    </row>
    <row r="145" spans="3:4" x14ac:dyDescent="0.2">
      <c r="C145" s="3">
        <f t="shared" si="7"/>
        <v>0.16448536269514524</v>
      </c>
      <c r="D145">
        <f t="shared" si="6"/>
        <v>0.39358184102515137</v>
      </c>
    </row>
    <row r="146" spans="3:4" x14ac:dyDescent="0.2">
      <c r="C146" s="3">
        <f t="shared" si="7"/>
        <v>0.20560670336893205</v>
      </c>
      <c r="D146">
        <f t="shared" si="6"/>
        <v>0.3905983083540317</v>
      </c>
    </row>
    <row r="147" spans="3:4" x14ac:dyDescent="0.2">
      <c r="C147" s="3">
        <f t="shared" si="7"/>
        <v>0.24672804404271886</v>
      </c>
      <c r="D147">
        <f t="shared" si="6"/>
        <v>0.38698246499735367</v>
      </c>
    </row>
    <row r="148" spans="3:4" x14ac:dyDescent="0.2">
      <c r="C148" s="3">
        <f t="shared" si="7"/>
        <v>0.28784938471650567</v>
      </c>
      <c r="D148">
        <f t="shared" si="6"/>
        <v>0.3827523260166471</v>
      </c>
    </row>
    <row r="149" spans="3:4" x14ac:dyDescent="0.2">
      <c r="C149" s="3">
        <f t="shared" si="7"/>
        <v>0.32897072539029248</v>
      </c>
      <c r="D149">
        <f t="shared" si="6"/>
        <v>0.37792882214899481</v>
      </c>
    </row>
    <row r="150" spans="3:4" x14ac:dyDescent="0.2">
      <c r="C150" s="3">
        <f t="shared" si="7"/>
        <v>0.37009206606407929</v>
      </c>
      <c r="D150">
        <f t="shared" si="6"/>
        <v>0.3725356273339917</v>
      </c>
    </row>
    <row r="151" spans="3:4" x14ac:dyDescent="0.2">
      <c r="C151" s="3">
        <f t="shared" si="7"/>
        <v>0.41121340673786611</v>
      </c>
      <c r="D151">
        <f t="shared" si="6"/>
        <v>0.36659896524780383</v>
      </c>
    </row>
    <row r="152" spans="3:4" x14ac:dyDescent="0.2">
      <c r="C152" s="3">
        <f t="shared" si="7"/>
        <v>0.45233474741165292</v>
      </c>
      <c r="D152">
        <f t="shared" si="6"/>
        <v>0.36014739705557369</v>
      </c>
    </row>
    <row r="153" spans="3:4" x14ac:dyDescent="0.2">
      <c r="C153" s="3">
        <f t="shared" si="7"/>
        <v>0.49345608808543973</v>
      </c>
      <c r="D153">
        <f t="shared" si="6"/>
        <v>0.35321159278408709</v>
      </c>
    </row>
    <row r="154" spans="3:4" x14ac:dyDescent="0.2">
      <c r="C154" s="3">
        <f t="shared" si="7"/>
        <v>0.53457742875922654</v>
      </c>
      <c r="D154">
        <f t="shared" si="6"/>
        <v>0.34582408887238619</v>
      </c>
    </row>
    <row r="155" spans="3:4" x14ac:dyDescent="0.2">
      <c r="C155" s="3">
        <f t="shared" si="7"/>
        <v>0.57569876943301335</v>
      </c>
      <c r="D155">
        <f t="shared" si="6"/>
        <v>0.33801903457706173</v>
      </c>
    </row>
    <row r="156" spans="3:4" x14ac:dyDescent="0.2">
      <c r="C156" s="3">
        <f t="shared" si="7"/>
        <v>0.61682011010680016</v>
      </c>
      <c r="D156">
        <f t="shared" si="6"/>
        <v>0.32983192999010508</v>
      </c>
    </row>
    <row r="157" spans="3:4" x14ac:dyDescent="0.2">
      <c r="C157" s="3">
        <f t="shared" si="7"/>
        <v>0.65794145078058697</v>
      </c>
      <c r="D157">
        <f t="shared" si="6"/>
        <v>0.32129935846993324</v>
      </c>
    </row>
    <row r="158" spans="3:4" x14ac:dyDescent="0.2">
      <c r="C158" s="3">
        <f t="shared" si="7"/>
        <v>0.69906279145437378</v>
      </c>
      <c r="D158">
        <f t="shared" si="6"/>
        <v>0.3124587162906346</v>
      </c>
    </row>
    <row r="159" spans="3:4" x14ac:dyDescent="0.2">
      <c r="C159" s="3">
        <f t="shared" si="7"/>
        <v>0.74018413212816059</v>
      </c>
      <c r="D159">
        <f t="shared" si="6"/>
        <v>0.30334794228139633</v>
      </c>
    </row>
    <row r="160" spans="3:4" x14ac:dyDescent="0.2">
      <c r="C160" s="3">
        <f t="shared" si="7"/>
        <v>0.7813054728019474</v>
      </c>
      <c r="D160">
        <f t="shared" si="6"/>
        <v>0.294005250158829</v>
      </c>
    </row>
    <row r="161" spans="3:4" x14ac:dyDescent="0.2">
      <c r="C161" s="3">
        <f t="shared" si="7"/>
        <v>0.82242681347573421</v>
      </c>
      <c r="D161">
        <f t="shared" si="6"/>
        <v>0.2844688661514525</v>
      </c>
    </row>
    <row r="162" spans="3:4" x14ac:dyDescent="0.2">
      <c r="C162" s="3">
        <f t="shared" si="7"/>
        <v>0.86354815414952102</v>
      </c>
      <c r="D162">
        <f t="shared" si="6"/>
        <v>0.2747767743803981</v>
      </c>
    </row>
    <row r="163" spans="3:4" x14ac:dyDescent="0.2">
      <c r="C163" s="3">
        <f t="shared" si="7"/>
        <v>0.90466949482330783</v>
      </c>
      <c r="D163">
        <f t="shared" si="6"/>
        <v>0.26496647229635317</v>
      </c>
    </row>
    <row r="164" spans="3:4" x14ac:dyDescent="0.2">
      <c r="C164" s="3">
        <f t="shared" si="7"/>
        <v>0.94579083549709464</v>
      </c>
      <c r="D164">
        <f t="shared" si="6"/>
        <v>0.25507473828322341</v>
      </c>
    </row>
    <row r="165" spans="3:4" x14ac:dyDescent="0.2">
      <c r="C165" s="3">
        <f t="shared" si="7"/>
        <v>0.98691217617088145</v>
      </c>
      <c r="D165">
        <f t="shared" ref="D165:D181" si="8">NORMDIST(C165,$E$5,$E$6,FALSE)</f>
        <v>0.24513741332756678</v>
      </c>
    </row>
    <row r="166" spans="3:4" x14ac:dyDescent="0.2">
      <c r="C166" s="3">
        <f t="shared" ref="C166:C180" si="9">C165+($C$181-$C$101)/80</f>
        <v>1.0280335168446681</v>
      </c>
      <c r="D166">
        <f t="shared" si="8"/>
        <v>0.23518919842343544</v>
      </c>
    </row>
    <row r="167" spans="3:4" x14ac:dyDescent="0.2">
      <c r="C167" s="3">
        <f t="shared" si="9"/>
        <v>1.0691548575184548</v>
      </c>
      <c r="D167">
        <f t="shared" si="8"/>
        <v>0.22526346913889655</v>
      </c>
    </row>
    <row r="168" spans="3:4" x14ac:dyDescent="0.2">
      <c r="C168" s="3">
        <f t="shared" si="9"/>
        <v>1.1102761981922415</v>
      </c>
      <c r="D168">
        <f t="shared" si="8"/>
        <v>0.2153921085173284</v>
      </c>
    </row>
    <row r="169" spans="3:4" x14ac:dyDescent="0.2">
      <c r="C169" s="3">
        <f t="shared" si="9"/>
        <v>1.1513975388660282</v>
      </c>
      <c r="D169">
        <f t="shared" si="8"/>
        <v>0.20560535922774378</v>
      </c>
    </row>
    <row r="170" spans="3:4" x14ac:dyDescent="0.2">
      <c r="C170" s="3">
        <f t="shared" si="9"/>
        <v>1.1925188795398149</v>
      </c>
      <c r="D170">
        <f t="shared" si="8"/>
        <v>0.19593169561795235</v>
      </c>
    </row>
    <row r="171" spans="3:4" x14ac:dyDescent="0.2">
      <c r="C171" s="3">
        <f t="shared" si="9"/>
        <v>1.2336402202136016</v>
      </c>
      <c r="D171">
        <f t="shared" si="8"/>
        <v>0.18639771606628253</v>
      </c>
    </row>
    <row r="172" spans="3:4" x14ac:dyDescent="0.2">
      <c r="C172" s="3">
        <f t="shared" si="9"/>
        <v>1.2747615608873883</v>
      </c>
      <c r="D172">
        <f t="shared" si="8"/>
        <v>0.17702805577555933</v>
      </c>
    </row>
    <row r="173" spans="3:4" x14ac:dyDescent="0.2">
      <c r="C173" s="3">
        <f t="shared" si="9"/>
        <v>1.315882901561175</v>
      </c>
      <c r="D173">
        <f t="shared" si="8"/>
        <v>0.16784531991056137</v>
      </c>
    </row>
    <row r="174" spans="3:4" x14ac:dyDescent="0.2">
      <c r="C174" s="3">
        <f t="shared" si="9"/>
        <v>1.3570042422349617</v>
      </c>
      <c r="D174">
        <f t="shared" si="8"/>
        <v>0.15887003675039901</v>
      </c>
    </row>
    <row r="175" spans="3:4" x14ac:dyDescent="0.2">
      <c r="C175" s="3">
        <f t="shared" si="9"/>
        <v>1.3981255829087484</v>
      </c>
      <c r="D175">
        <f t="shared" si="8"/>
        <v>0.15012063031297157</v>
      </c>
    </row>
    <row r="176" spans="3:4" x14ac:dyDescent="0.2">
      <c r="C176" s="3">
        <f t="shared" si="9"/>
        <v>1.4392469235825351</v>
      </c>
      <c r="D176">
        <f t="shared" si="8"/>
        <v>0.14161341171227629</v>
      </c>
    </row>
    <row r="177" spans="3:4" x14ac:dyDescent="0.2">
      <c r="C177" s="3">
        <f t="shared" si="9"/>
        <v>1.4803682642563218</v>
      </c>
      <c r="D177">
        <f t="shared" si="8"/>
        <v>0.13336258833284748</v>
      </c>
    </row>
    <row r="178" spans="3:4" x14ac:dyDescent="0.2">
      <c r="C178" s="3">
        <f t="shared" si="9"/>
        <v>1.5214896049301085</v>
      </c>
      <c r="D178">
        <f t="shared" si="8"/>
        <v>0.12538028975056248</v>
      </c>
    </row>
    <row r="179" spans="3:4" x14ac:dyDescent="0.2">
      <c r="C179" s="3">
        <f t="shared" si="9"/>
        <v>1.5626109456038952</v>
      </c>
      <c r="D179">
        <f t="shared" si="8"/>
        <v>0.11767660919658868</v>
      </c>
    </row>
    <row r="180" spans="3:4" x14ac:dyDescent="0.2">
      <c r="C180" s="3">
        <f t="shared" si="9"/>
        <v>1.6037322862776819</v>
      </c>
      <c r="D180">
        <f t="shared" si="8"/>
        <v>0.11025965925205296</v>
      </c>
    </row>
    <row r="181" spans="3:4" x14ac:dyDescent="0.2">
      <c r="C181" s="3">
        <f>IF($C$39&gt;$C$38,$C$39,$C$38)</f>
        <v>1.6448536269514715</v>
      </c>
      <c r="D181">
        <f t="shared" si="8"/>
        <v>0.10313564037537151</v>
      </c>
    </row>
  </sheetData>
  <printOptions horizontalCentered="1"/>
  <pageMargins left="0.25" right="0.25" top="0.5" bottom="0.5" header="0.5" footer="0.5"/>
  <pageSetup scale="83" fitToHeight="0" orientation="portrait" r:id="rId1"/>
  <headerFooter alignWithMargins="0"/>
  <drawing r:id="rId2"/>
  <legacyDrawing r:id="rId3"/>
  <oleObjects>
    <mc:AlternateContent xmlns:mc="http://schemas.openxmlformats.org/markup-compatibility/2006">
      <mc:Choice Requires="x14">
        <oleObject progId="Equation.3" shapeId="12289" r:id="rId4">
          <objectPr defaultSize="0" autoPict="0" r:id="rId5">
            <anchor moveWithCells="1">
              <from>
                <xdr:col>1</xdr:col>
                <xdr:colOff>352425</xdr:colOff>
                <xdr:row>48</xdr:row>
                <xdr:rowOff>133350</xdr:rowOff>
              </from>
              <to>
                <xdr:col>4</xdr:col>
                <xdr:colOff>561975</xdr:colOff>
                <xdr:row>53</xdr:row>
                <xdr:rowOff>114300</xdr:rowOff>
              </to>
            </anchor>
          </objectPr>
        </oleObject>
      </mc:Choice>
      <mc:Fallback>
        <oleObject progId="Equation.3" shapeId="12289" r:id="rId4"/>
      </mc:Fallback>
    </mc:AlternateContent>
    <mc:AlternateContent xmlns:mc="http://schemas.openxmlformats.org/markup-compatibility/2006">
      <mc:Choice Requires="x14">
        <oleObject progId="Equation.3" shapeId="12290" r:id="rId6">
          <objectPr defaultSize="0" autoPict="0" r:id="rId7">
            <anchor moveWithCells="1">
              <from>
                <xdr:col>3</xdr:col>
                <xdr:colOff>171450</xdr:colOff>
                <xdr:row>45</xdr:row>
                <xdr:rowOff>133350</xdr:rowOff>
              </from>
              <to>
                <xdr:col>4</xdr:col>
                <xdr:colOff>200025</xdr:colOff>
                <xdr:row>48</xdr:row>
                <xdr:rowOff>38100</xdr:rowOff>
              </to>
            </anchor>
          </objectPr>
        </oleObject>
      </mc:Choice>
      <mc:Fallback>
        <oleObject progId="Equation.3" shapeId="12290" r:id="rId6"/>
      </mc:Fallback>
    </mc:AlternateContent>
  </oleObjects>
  <mc:AlternateContent xmlns:mc="http://schemas.openxmlformats.org/markup-compatibility/2006">
    <mc:Choice Requires="x14">
      <controls>
        <mc:AlternateContent xmlns:mc="http://schemas.openxmlformats.org/markup-compatibility/2006">
          <mc:Choice Requires="x14">
            <control shapeId="12291" r:id="rId8" name="Scroll Bar 3">
              <controlPr defaultSize="0" autoPict="0">
                <anchor moveWithCells="1">
                  <from>
                    <xdr:col>1</xdr:col>
                    <xdr:colOff>314325</xdr:colOff>
                    <xdr:row>12</xdr:row>
                    <xdr:rowOff>38100</xdr:rowOff>
                  </from>
                  <to>
                    <xdr:col>5</xdr:col>
                    <xdr:colOff>133350</xdr:colOff>
                    <xdr:row>13</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177"/>
  <sheetViews>
    <sheetView showGridLines="0" workbookViewId="0"/>
  </sheetViews>
  <sheetFormatPr defaultRowHeight="12.75" x14ac:dyDescent="0.2"/>
  <cols>
    <col min="1" max="7" width="9" style="24"/>
    <col min="8" max="8" width="8.375" style="24" customWidth="1"/>
    <col min="9" max="16384" width="9" style="24"/>
  </cols>
  <sheetData>
    <row r="1" spans="2:8" ht="13.5" thickBot="1" x14ac:dyDescent="0.25"/>
    <row r="2" spans="2:8" ht="13.5" thickTop="1" x14ac:dyDescent="0.2">
      <c r="B2" s="71"/>
      <c r="C2" s="72"/>
      <c r="D2" s="72"/>
      <c r="E2" s="72"/>
      <c r="F2" s="72"/>
      <c r="G2" s="72"/>
      <c r="H2" s="63"/>
    </row>
    <row r="3" spans="2:8" x14ac:dyDescent="0.2">
      <c r="B3" s="37" t="s">
        <v>26</v>
      </c>
      <c r="C3" s="68"/>
      <c r="D3" s="68"/>
      <c r="E3" s="68"/>
      <c r="F3" s="68"/>
      <c r="G3" s="68"/>
      <c r="H3" s="64"/>
    </row>
    <row r="4" spans="2:8" x14ac:dyDescent="0.2">
      <c r="B4" s="73"/>
      <c r="C4" s="68"/>
      <c r="D4" s="68"/>
      <c r="E4" s="68"/>
      <c r="F4" s="68"/>
      <c r="G4" s="68"/>
      <c r="H4" s="64"/>
    </row>
    <row r="5" spans="2:8" x14ac:dyDescent="0.2">
      <c r="B5" s="73"/>
      <c r="C5" s="68"/>
      <c r="D5" s="74" t="s">
        <v>0</v>
      </c>
      <c r="E5" s="70">
        <v>0</v>
      </c>
      <c r="F5" s="68"/>
      <c r="G5" s="68"/>
      <c r="H5" s="64"/>
    </row>
    <row r="6" spans="2:8" x14ac:dyDescent="0.2">
      <c r="B6" s="73"/>
      <c r="C6" s="68"/>
      <c r="D6" s="74" t="s">
        <v>1</v>
      </c>
      <c r="E6" s="70">
        <v>1</v>
      </c>
      <c r="F6" s="68"/>
      <c r="G6" s="68"/>
      <c r="H6" s="64"/>
    </row>
    <row r="7" spans="2:8" x14ac:dyDescent="0.2">
      <c r="B7" s="73"/>
      <c r="C7" s="68"/>
      <c r="D7" s="68"/>
      <c r="E7" s="68"/>
      <c r="F7" s="68"/>
      <c r="G7" s="68"/>
      <c r="H7" s="64"/>
    </row>
    <row r="8" spans="2:8" x14ac:dyDescent="0.2">
      <c r="B8" s="37" t="s">
        <v>37</v>
      </c>
      <c r="C8" s="38"/>
      <c r="D8" s="38"/>
      <c r="E8" s="68"/>
      <c r="F8" s="68"/>
      <c r="G8" s="68"/>
      <c r="H8" s="64"/>
    </row>
    <row r="9" spans="2:8" x14ac:dyDescent="0.2">
      <c r="B9" s="39"/>
      <c r="C9" s="38"/>
      <c r="D9" s="38"/>
      <c r="E9" s="68"/>
      <c r="F9" s="68"/>
      <c r="G9" s="68"/>
      <c r="H9" s="64"/>
    </row>
    <row r="10" spans="2:8" x14ac:dyDescent="0.2">
      <c r="B10" s="40" t="s">
        <v>27</v>
      </c>
      <c r="C10" s="38"/>
      <c r="D10" s="38"/>
      <c r="E10" s="68"/>
      <c r="F10" s="68"/>
      <c r="G10" s="68"/>
      <c r="H10" s="64"/>
    </row>
    <row r="11" spans="2:8" x14ac:dyDescent="0.2">
      <c r="B11" s="41"/>
      <c r="C11" s="42" t="s">
        <v>23</v>
      </c>
      <c r="D11" s="38"/>
      <c r="E11" s="68"/>
      <c r="F11" s="68"/>
      <c r="G11" s="75"/>
      <c r="H11" s="76"/>
    </row>
    <row r="12" spans="2:8" x14ac:dyDescent="0.2">
      <c r="B12" s="73"/>
      <c r="C12" s="68"/>
      <c r="D12" s="68"/>
      <c r="E12" s="68"/>
      <c r="F12" s="68"/>
      <c r="G12" s="77"/>
      <c r="H12" s="76"/>
    </row>
    <row r="13" spans="2:8" x14ac:dyDescent="0.2">
      <c r="B13" s="73"/>
      <c r="C13" s="68"/>
      <c r="D13" s="68"/>
      <c r="E13" s="68"/>
      <c r="F13" s="68"/>
      <c r="G13" s="78"/>
      <c r="H13" s="76"/>
    </row>
    <row r="14" spans="2:8" x14ac:dyDescent="0.2">
      <c r="B14" s="73"/>
      <c r="C14" s="68"/>
      <c r="D14" s="68"/>
      <c r="E14" s="68"/>
      <c r="F14" s="68"/>
      <c r="G14" s="68"/>
      <c r="H14" s="64"/>
    </row>
    <row r="15" spans="2:8" x14ac:dyDescent="0.2">
      <c r="B15" s="73"/>
      <c r="C15" s="68"/>
      <c r="D15" s="68"/>
      <c r="E15" s="68"/>
      <c r="F15" s="68"/>
      <c r="G15" s="68"/>
      <c r="H15" s="64"/>
    </row>
    <row r="16" spans="2:8" x14ac:dyDescent="0.2">
      <c r="B16" s="83"/>
      <c r="C16" s="84"/>
      <c r="E16" s="74" t="s">
        <v>34</v>
      </c>
      <c r="F16" s="101">
        <f>E35</f>
        <v>5</v>
      </c>
      <c r="G16" s="84" t="s">
        <v>21</v>
      </c>
      <c r="H16" s="64"/>
    </row>
    <row r="17" spans="2:8" x14ac:dyDescent="0.2">
      <c r="B17" s="73"/>
      <c r="C17" s="68"/>
      <c r="F17" s="68"/>
      <c r="G17" s="68"/>
      <c r="H17" s="64"/>
    </row>
    <row r="18" spans="2:8" x14ac:dyDescent="0.2">
      <c r="B18" s="73"/>
      <c r="C18" s="92" t="s">
        <v>31</v>
      </c>
      <c r="D18" s="93">
        <f>$F$16/100</f>
        <v>0.05</v>
      </c>
      <c r="F18" s="68"/>
      <c r="G18" s="68"/>
      <c r="H18" s="64"/>
    </row>
    <row r="19" spans="2:8" x14ac:dyDescent="0.2">
      <c r="B19" s="73"/>
      <c r="C19" s="68"/>
      <c r="D19" s="68"/>
      <c r="E19" s="68"/>
      <c r="F19" s="68"/>
      <c r="G19" s="68"/>
      <c r="H19" s="64"/>
    </row>
    <row r="20" spans="2:8" x14ac:dyDescent="0.2">
      <c r="B20" s="79" t="s">
        <v>32</v>
      </c>
      <c r="C20" s="68"/>
      <c r="D20" s="68"/>
      <c r="E20" s="68"/>
      <c r="F20" s="68"/>
      <c r="G20" s="68"/>
      <c r="H20" s="64"/>
    </row>
    <row r="21" spans="2:8" x14ac:dyDescent="0.2">
      <c r="B21" s="73"/>
      <c r="C21" s="68" t="str">
        <f>"Given P(Z &gt; a) = " &amp;$F$16&amp;"%, a = "&amp;$C$27</f>
        <v>Given P(Z &gt; a) = 5%, a = 1.644</v>
      </c>
      <c r="D21" s="68"/>
      <c r="E21" s="68"/>
      <c r="F21" s="68"/>
      <c r="G21" s="68"/>
      <c r="H21" s="64"/>
    </row>
    <row r="22" spans="2:8" x14ac:dyDescent="0.2">
      <c r="B22" s="73"/>
      <c r="C22" s="68" t="str">
        <f>"P(Z &gt; a) = P(Z &gt; "&amp;C$27&amp;") = "&amp;F$16&amp;"%"</f>
        <v>P(Z &gt; a) = P(Z &gt; 1.644) = 5%</v>
      </c>
      <c r="D22" s="68"/>
      <c r="E22" s="68"/>
      <c r="F22" s="68"/>
      <c r="G22" s="68"/>
      <c r="H22" s="64"/>
    </row>
    <row r="23" spans="2:8" x14ac:dyDescent="0.2">
      <c r="B23" s="73"/>
      <c r="C23" s="68" t="str">
        <f>"With "&amp;F16&amp;"% on the right-hand side, the region is ("&amp;$C$27&amp;", infinite)"</f>
        <v>With 5% on the right-hand side, the region is (1.644, infinite)</v>
      </c>
      <c r="D23" s="68"/>
      <c r="E23" s="68"/>
      <c r="F23" s="68"/>
      <c r="G23" s="68"/>
      <c r="H23" s="64"/>
    </row>
    <row r="24" spans="2:8" x14ac:dyDescent="0.2">
      <c r="B24" s="73"/>
      <c r="C24" s="68"/>
      <c r="D24" s="68"/>
      <c r="E24" s="68"/>
      <c r="F24" s="68"/>
      <c r="G24" s="68"/>
      <c r="H24" s="64"/>
    </row>
    <row r="25" spans="2:8" x14ac:dyDescent="0.2">
      <c r="B25" s="79" t="s">
        <v>25</v>
      </c>
      <c r="C25" s="68"/>
      <c r="D25" s="68"/>
      <c r="E25" s="68"/>
      <c r="F25" s="68"/>
      <c r="G25" s="68"/>
      <c r="H25" s="64"/>
    </row>
    <row r="26" spans="2:8" x14ac:dyDescent="0.2">
      <c r="B26" s="73"/>
      <c r="C26" s="68"/>
      <c r="D26" s="68"/>
      <c r="E26" s="68"/>
      <c r="F26" s="68"/>
      <c r="G26" s="68"/>
      <c r="H26" s="64"/>
    </row>
    <row r="27" spans="2:8" ht="15" x14ac:dyDescent="0.25">
      <c r="B27" s="97" t="s">
        <v>49</v>
      </c>
      <c r="C27" s="98">
        <f>TRUNC($C$36,3)</f>
        <v>1.6439999999999999</v>
      </c>
      <c r="E27" s="68"/>
      <c r="F27" s="68"/>
      <c r="G27" s="68"/>
      <c r="H27" s="64"/>
    </row>
    <row r="28" spans="2:8" ht="13.5" thickBot="1" x14ac:dyDescent="0.25">
      <c r="B28" s="80"/>
      <c r="C28" s="81"/>
      <c r="D28" s="81"/>
      <c r="E28" s="81"/>
      <c r="F28" s="81"/>
      <c r="G28" s="81"/>
      <c r="H28" s="69"/>
    </row>
    <row r="29" spans="2:8" ht="13.5" thickTop="1" x14ac:dyDescent="0.2"/>
    <row r="33" spans="2:7" x14ac:dyDescent="0.2">
      <c r="B33" s="31" t="s">
        <v>22</v>
      </c>
      <c r="C33" s="30"/>
      <c r="D33" s="30"/>
      <c r="E33" s="30"/>
      <c r="F33" s="30"/>
    </row>
    <row r="34" spans="2:7" x14ac:dyDescent="0.2">
      <c r="G34" s="27"/>
    </row>
    <row r="35" spans="2:7" x14ac:dyDescent="0.2">
      <c r="B35" s="29" t="s">
        <v>3</v>
      </c>
      <c r="C35" s="24">
        <f>IF(F16=0,4,NORMINV(1-$D$18,0,1))</f>
        <v>1.6448536269514715</v>
      </c>
      <c r="E35" s="103">
        <f>100-$F$35</f>
        <v>5</v>
      </c>
      <c r="F35" s="82">
        <v>95</v>
      </c>
    </row>
    <row r="36" spans="2:7" x14ac:dyDescent="0.2">
      <c r="B36" s="29" t="s">
        <v>2</v>
      </c>
      <c r="C36" s="28">
        <f>C35*$E$6+$E$5</f>
        <v>1.6448536269514715</v>
      </c>
      <c r="F36" s="32" t="s">
        <v>52</v>
      </c>
    </row>
    <row r="38" spans="2:7" x14ac:dyDescent="0.2">
      <c r="B38" s="31" t="s">
        <v>12</v>
      </c>
      <c r="C38" s="30"/>
      <c r="D38" s="30"/>
      <c r="E38" s="30"/>
      <c r="F38" s="30"/>
    </row>
    <row r="39" spans="2:7" x14ac:dyDescent="0.2">
      <c r="B39" s="34" t="s">
        <v>11</v>
      </c>
    </row>
    <row r="40" spans="2:7" x14ac:dyDescent="0.2">
      <c r="B40" s="24">
        <f ca="1">NORMINV(RAND(),$E$5,$E$6)</f>
        <v>-0.41056393094008353</v>
      </c>
    </row>
    <row r="42" spans="2:7" x14ac:dyDescent="0.2">
      <c r="B42" s="33" t="s">
        <v>5</v>
      </c>
    </row>
    <row r="43" spans="2:7" ht="14.25" x14ac:dyDescent="0.25">
      <c r="B43" s="32" t="s">
        <v>6</v>
      </c>
      <c r="C43" s="36">
        <v>-4</v>
      </c>
    </row>
    <row r="44" spans="2:7" ht="14.25" x14ac:dyDescent="0.25">
      <c r="B44" s="32" t="s">
        <v>7</v>
      </c>
      <c r="C44" s="36">
        <v>4</v>
      </c>
    </row>
    <row r="51" spans="2:5" x14ac:dyDescent="0.2">
      <c r="B51" s="26" t="s">
        <v>3</v>
      </c>
      <c r="C51" s="26" t="s">
        <v>2</v>
      </c>
      <c r="D51" s="26" t="s">
        <v>4</v>
      </c>
      <c r="E51" s="26" t="s">
        <v>8</v>
      </c>
    </row>
    <row r="52" spans="2:5" x14ac:dyDescent="0.2">
      <c r="B52" s="25">
        <f>C43</f>
        <v>-4</v>
      </c>
      <c r="C52" s="25">
        <f t="shared" ref="C52:C92" si="0">B52*$E$6+$E$5</f>
        <v>-4</v>
      </c>
      <c r="D52" s="24">
        <f t="shared" ref="D52:D92" si="1">NORMDIST(C52,$E$5,$E$6,FALSE)</f>
        <v>1.3383022576488537E-4</v>
      </c>
      <c r="E52" s="24">
        <f t="shared" ref="E52:E92" si="2">NORMDIST(C52,$E$5,$E$6,TRUE)</f>
        <v>3.1671241833119857E-5</v>
      </c>
    </row>
    <row r="53" spans="2:5" x14ac:dyDescent="0.2">
      <c r="B53" s="25">
        <f t="shared" ref="B53:B92" si="3">($C$44-$C$43)/40+B52</f>
        <v>-3.8</v>
      </c>
      <c r="C53" s="25">
        <f t="shared" si="0"/>
        <v>-3.8</v>
      </c>
      <c r="D53" s="24">
        <f t="shared" si="1"/>
        <v>2.9194692579146027E-4</v>
      </c>
      <c r="E53" s="24">
        <f t="shared" si="2"/>
        <v>7.234804392511999E-5</v>
      </c>
    </row>
    <row r="54" spans="2:5" x14ac:dyDescent="0.2">
      <c r="B54" s="25">
        <f t="shared" si="3"/>
        <v>-3.5999999999999996</v>
      </c>
      <c r="C54" s="25">
        <f t="shared" si="0"/>
        <v>-3.5999999999999996</v>
      </c>
      <c r="D54" s="24">
        <f t="shared" si="1"/>
        <v>6.1190193011377298E-4</v>
      </c>
      <c r="E54" s="24">
        <f t="shared" si="2"/>
        <v>1.5910859015753396E-4</v>
      </c>
    </row>
    <row r="55" spans="2:5" x14ac:dyDescent="0.2">
      <c r="B55" s="25">
        <f t="shared" si="3"/>
        <v>-3.3999999999999995</v>
      </c>
      <c r="C55" s="25">
        <f t="shared" si="0"/>
        <v>-3.3999999999999995</v>
      </c>
      <c r="D55" s="24">
        <f t="shared" si="1"/>
        <v>1.232219168473021E-3</v>
      </c>
      <c r="E55" s="24">
        <f t="shared" si="2"/>
        <v>3.3692926567688151E-4</v>
      </c>
    </row>
    <row r="56" spans="2:5" x14ac:dyDescent="0.2">
      <c r="B56" s="25">
        <f t="shared" si="3"/>
        <v>-3.1999999999999993</v>
      </c>
      <c r="C56" s="25">
        <f t="shared" si="0"/>
        <v>-3.1999999999999993</v>
      </c>
      <c r="D56" s="24">
        <f t="shared" si="1"/>
        <v>2.3840882014648486E-3</v>
      </c>
      <c r="E56" s="24">
        <f t="shared" si="2"/>
        <v>6.8713793791584969E-4</v>
      </c>
    </row>
    <row r="57" spans="2:5" x14ac:dyDescent="0.2">
      <c r="B57" s="25">
        <f t="shared" si="3"/>
        <v>-2.9999999999999991</v>
      </c>
      <c r="C57" s="25">
        <f t="shared" si="0"/>
        <v>-2.9999999999999991</v>
      </c>
      <c r="D57" s="24">
        <f t="shared" si="1"/>
        <v>4.4318484119380188E-3</v>
      </c>
      <c r="E57" s="24">
        <f t="shared" si="2"/>
        <v>1.3498980316300983E-3</v>
      </c>
    </row>
    <row r="58" spans="2:5" x14ac:dyDescent="0.2">
      <c r="B58" s="25">
        <f t="shared" si="3"/>
        <v>-2.7999999999999989</v>
      </c>
      <c r="C58" s="25">
        <f t="shared" si="0"/>
        <v>-2.7999999999999989</v>
      </c>
      <c r="D58" s="24">
        <f t="shared" si="1"/>
        <v>7.9154515829799894E-3</v>
      </c>
      <c r="E58" s="24">
        <f t="shared" si="2"/>
        <v>2.555130330427939E-3</v>
      </c>
    </row>
    <row r="59" spans="2:5" x14ac:dyDescent="0.2">
      <c r="B59" s="25">
        <f t="shared" si="3"/>
        <v>-2.5999999999999988</v>
      </c>
      <c r="C59" s="25">
        <f t="shared" si="0"/>
        <v>-2.5999999999999988</v>
      </c>
      <c r="D59" s="24">
        <f t="shared" si="1"/>
        <v>1.3582969233685661E-2</v>
      </c>
      <c r="E59" s="24">
        <f t="shared" si="2"/>
        <v>4.6611880237187649E-3</v>
      </c>
    </row>
    <row r="60" spans="2:5" x14ac:dyDescent="0.2">
      <c r="B60" s="25">
        <f t="shared" si="3"/>
        <v>-2.3999999999999986</v>
      </c>
      <c r="C60" s="25">
        <f t="shared" si="0"/>
        <v>-2.3999999999999986</v>
      </c>
      <c r="D60" s="24">
        <f t="shared" si="1"/>
        <v>2.2394530294842969E-2</v>
      </c>
      <c r="E60" s="24">
        <f t="shared" si="2"/>
        <v>8.1975359245961572E-3</v>
      </c>
    </row>
    <row r="61" spans="2:5" x14ac:dyDescent="0.2">
      <c r="B61" s="25">
        <f t="shared" si="3"/>
        <v>-2.1999999999999984</v>
      </c>
      <c r="C61" s="25">
        <f t="shared" si="0"/>
        <v>-2.1999999999999984</v>
      </c>
      <c r="D61" s="24">
        <f t="shared" si="1"/>
        <v>3.547459284623157E-2</v>
      </c>
      <c r="E61" s="24">
        <f t="shared" si="2"/>
        <v>1.3903447513498663E-2</v>
      </c>
    </row>
    <row r="62" spans="2:5" x14ac:dyDescent="0.2">
      <c r="B62" s="25">
        <f t="shared" si="3"/>
        <v>-1.9999999999999984</v>
      </c>
      <c r="C62" s="25">
        <f t="shared" si="0"/>
        <v>-1.9999999999999984</v>
      </c>
      <c r="D62" s="24">
        <f t="shared" si="1"/>
        <v>5.3990966513188222E-2</v>
      </c>
      <c r="E62" s="24">
        <f t="shared" si="2"/>
        <v>2.2750131948179281E-2</v>
      </c>
    </row>
    <row r="63" spans="2:5" x14ac:dyDescent="0.2">
      <c r="B63" s="25">
        <f t="shared" si="3"/>
        <v>-1.7999999999999985</v>
      </c>
      <c r="C63" s="25">
        <f t="shared" si="0"/>
        <v>-1.7999999999999985</v>
      </c>
      <c r="D63" s="24">
        <f t="shared" si="1"/>
        <v>7.8950158300894385E-2</v>
      </c>
      <c r="E63" s="24">
        <f t="shared" si="2"/>
        <v>3.5930319112925921E-2</v>
      </c>
    </row>
    <row r="64" spans="2:5" x14ac:dyDescent="0.2">
      <c r="B64" s="25">
        <f t="shared" si="3"/>
        <v>-1.5999999999999985</v>
      </c>
      <c r="C64" s="25">
        <f t="shared" si="0"/>
        <v>-1.5999999999999985</v>
      </c>
      <c r="D64" s="24">
        <f t="shared" si="1"/>
        <v>0.11092083467945583</v>
      </c>
      <c r="E64" s="24">
        <f t="shared" si="2"/>
        <v>5.4799291699558127E-2</v>
      </c>
    </row>
    <row r="65" spans="2:5" x14ac:dyDescent="0.2">
      <c r="B65" s="25">
        <f t="shared" si="3"/>
        <v>-1.3999999999999986</v>
      </c>
      <c r="C65" s="25">
        <f t="shared" si="0"/>
        <v>-1.3999999999999986</v>
      </c>
      <c r="D65" s="24">
        <f t="shared" si="1"/>
        <v>0.14972746563574515</v>
      </c>
      <c r="E65" s="24">
        <f t="shared" si="2"/>
        <v>8.0756659233771233E-2</v>
      </c>
    </row>
    <row r="66" spans="2:5" x14ac:dyDescent="0.2">
      <c r="B66" s="25">
        <f t="shared" si="3"/>
        <v>-1.1999999999999986</v>
      </c>
      <c r="C66" s="25">
        <f t="shared" si="0"/>
        <v>-1.1999999999999986</v>
      </c>
      <c r="D66" s="24">
        <f t="shared" si="1"/>
        <v>0.19418605498321329</v>
      </c>
      <c r="E66" s="24">
        <f t="shared" si="2"/>
        <v>0.11506967022170851</v>
      </c>
    </row>
    <row r="67" spans="2:5" x14ac:dyDescent="0.2">
      <c r="B67" s="25">
        <f t="shared" si="3"/>
        <v>-0.99999999999999867</v>
      </c>
      <c r="C67" s="25">
        <f t="shared" si="0"/>
        <v>-0.99999999999999867</v>
      </c>
      <c r="D67" s="24">
        <f t="shared" si="1"/>
        <v>0.24197072451914367</v>
      </c>
      <c r="E67" s="24">
        <f t="shared" si="2"/>
        <v>0.15865525393145732</v>
      </c>
    </row>
    <row r="68" spans="2:5" x14ac:dyDescent="0.2">
      <c r="B68" s="25">
        <f t="shared" si="3"/>
        <v>-0.79999999999999871</v>
      </c>
      <c r="C68" s="25">
        <f t="shared" si="0"/>
        <v>-0.79999999999999871</v>
      </c>
      <c r="D68" s="24">
        <f t="shared" si="1"/>
        <v>0.28969155276148306</v>
      </c>
      <c r="E68" s="24">
        <f t="shared" si="2"/>
        <v>0.21185539858339705</v>
      </c>
    </row>
    <row r="69" spans="2:5" x14ac:dyDescent="0.2">
      <c r="B69" s="25">
        <f t="shared" si="3"/>
        <v>-0.59999999999999876</v>
      </c>
      <c r="C69" s="25">
        <f t="shared" si="0"/>
        <v>-0.59999999999999876</v>
      </c>
      <c r="D69" s="24">
        <f t="shared" si="1"/>
        <v>0.33322460289179989</v>
      </c>
      <c r="E69" s="24">
        <f t="shared" si="2"/>
        <v>0.27425311775007399</v>
      </c>
    </row>
    <row r="70" spans="2:5" x14ac:dyDescent="0.2">
      <c r="B70" s="25">
        <f t="shared" si="3"/>
        <v>-0.39999999999999875</v>
      </c>
      <c r="C70" s="25">
        <f t="shared" si="0"/>
        <v>-0.39999999999999875</v>
      </c>
      <c r="D70" s="24">
        <f t="shared" si="1"/>
        <v>0.3682701403033235</v>
      </c>
      <c r="E70" s="24">
        <f t="shared" si="2"/>
        <v>0.34457825838967626</v>
      </c>
    </row>
    <row r="71" spans="2:5" x14ac:dyDescent="0.2">
      <c r="B71" s="25">
        <f t="shared" si="3"/>
        <v>-0.19999999999999873</v>
      </c>
      <c r="C71" s="25">
        <f t="shared" si="0"/>
        <v>-0.19999999999999873</v>
      </c>
      <c r="D71" s="24">
        <f t="shared" si="1"/>
        <v>0.39104269397545599</v>
      </c>
      <c r="E71" s="24">
        <f t="shared" si="2"/>
        <v>0.42074029056089746</v>
      </c>
    </row>
    <row r="72" spans="2:5" x14ac:dyDescent="0.2">
      <c r="B72" s="25">
        <f t="shared" si="3"/>
        <v>1.27675647831893E-15</v>
      </c>
      <c r="C72" s="25">
        <f t="shared" si="0"/>
        <v>1.27675647831893E-15</v>
      </c>
      <c r="D72" s="24">
        <f t="shared" si="1"/>
        <v>0.3989422804014327</v>
      </c>
      <c r="E72" s="24">
        <f t="shared" si="2"/>
        <v>0.50000000000000044</v>
      </c>
    </row>
    <row r="73" spans="2:5" x14ac:dyDescent="0.2">
      <c r="B73" s="25">
        <f t="shared" si="3"/>
        <v>0.20000000000000129</v>
      </c>
      <c r="C73" s="25">
        <f t="shared" si="0"/>
        <v>0.20000000000000129</v>
      </c>
      <c r="D73" s="24">
        <f t="shared" si="1"/>
        <v>0.39104269397545577</v>
      </c>
      <c r="E73" s="24">
        <f t="shared" si="2"/>
        <v>0.57925970943910354</v>
      </c>
    </row>
    <row r="74" spans="2:5" x14ac:dyDescent="0.2">
      <c r="B74" s="25">
        <f t="shared" si="3"/>
        <v>0.4000000000000013</v>
      </c>
      <c r="C74" s="25">
        <f t="shared" si="0"/>
        <v>0.4000000000000013</v>
      </c>
      <c r="D74" s="24">
        <f t="shared" si="1"/>
        <v>0.36827014030332317</v>
      </c>
      <c r="E74" s="24">
        <f t="shared" si="2"/>
        <v>0.65542174161032474</v>
      </c>
    </row>
    <row r="75" spans="2:5" x14ac:dyDescent="0.2">
      <c r="B75" s="25">
        <f t="shared" si="3"/>
        <v>0.60000000000000131</v>
      </c>
      <c r="C75" s="25">
        <f t="shared" si="0"/>
        <v>0.60000000000000131</v>
      </c>
      <c r="D75" s="24">
        <f t="shared" si="1"/>
        <v>0.33322460289179939</v>
      </c>
      <c r="E75" s="24">
        <f t="shared" si="2"/>
        <v>0.72574688224992689</v>
      </c>
    </row>
    <row r="76" spans="2:5" x14ac:dyDescent="0.2">
      <c r="B76" s="25">
        <f t="shared" si="3"/>
        <v>0.80000000000000138</v>
      </c>
      <c r="C76" s="25">
        <f t="shared" si="0"/>
        <v>0.80000000000000138</v>
      </c>
      <c r="D76" s="24">
        <f t="shared" si="1"/>
        <v>0.28969155276148245</v>
      </c>
      <c r="E76" s="24">
        <f t="shared" si="2"/>
        <v>0.7881446014166037</v>
      </c>
    </row>
    <row r="77" spans="2:5" x14ac:dyDescent="0.2">
      <c r="B77" s="25">
        <f t="shared" si="3"/>
        <v>1.0000000000000013</v>
      </c>
      <c r="C77" s="25">
        <f t="shared" si="0"/>
        <v>1.0000000000000013</v>
      </c>
      <c r="D77" s="24">
        <f t="shared" si="1"/>
        <v>0.24197072451914306</v>
      </c>
      <c r="E77" s="24">
        <f t="shared" si="2"/>
        <v>0.84134474606854326</v>
      </c>
    </row>
    <row r="78" spans="2:5" x14ac:dyDescent="0.2">
      <c r="B78" s="25">
        <f t="shared" si="3"/>
        <v>1.2000000000000013</v>
      </c>
      <c r="C78" s="25">
        <f t="shared" si="0"/>
        <v>1.2000000000000013</v>
      </c>
      <c r="D78" s="24">
        <f t="shared" si="1"/>
        <v>0.19418605498321265</v>
      </c>
      <c r="E78" s="24">
        <f t="shared" si="2"/>
        <v>0.884930329778292</v>
      </c>
    </row>
    <row r="79" spans="2:5" x14ac:dyDescent="0.2">
      <c r="B79" s="25">
        <f t="shared" si="3"/>
        <v>1.4000000000000012</v>
      </c>
      <c r="C79" s="25">
        <f t="shared" si="0"/>
        <v>1.4000000000000012</v>
      </c>
      <c r="D79" s="24">
        <f t="shared" si="1"/>
        <v>0.1497274656357446</v>
      </c>
      <c r="E79" s="24">
        <f t="shared" si="2"/>
        <v>0.91924334076622916</v>
      </c>
    </row>
    <row r="80" spans="2:5" x14ac:dyDescent="0.2">
      <c r="B80" s="25">
        <f t="shared" si="3"/>
        <v>1.6000000000000012</v>
      </c>
      <c r="C80" s="25">
        <f t="shared" si="0"/>
        <v>1.6000000000000012</v>
      </c>
      <c r="D80" s="24">
        <f t="shared" si="1"/>
        <v>0.11092083467945535</v>
      </c>
      <c r="E80" s="24">
        <f t="shared" si="2"/>
        <v>0.94520070830044212</v>
      </c>
    </row>
    <row r="81" spans="2:5" x14ac:dyDescent="0.2">
      <c r="B81" s="25">
        <f t="shared" si="3"/>
        <v>1.8000000000000012</v>
      </c>
      <c r="C81" s="25">
        <f t="shared" si="0"/>
        <v>1.8000000000000012</v>
      </c>
      <c r="D81" s="24">
        <f t="shared" si="1"/>
        <v>7.8950158300893997E-2</v>
      </c>
      <c r="E81" s="24">
        <f t="shared" si="2"/>
        <v>0.96406968088707434</v>
      </c>
    </row>
    <row r="82" spans="2:5" x14ac:dyDescent="0.2">
      <c r="B82" s="25">
        <f t="shared" si="3"/>
        <v>2.0000000000000013</v>
      </c>
      <c r="C82" s="25">
        <f t="shared" si="0"/>
        <v>2.0000000000000013</v>
      </c>
      <c r="D82" s="24">
        <f t="shared" si="1"/>
        <v>5.3990966513187917E-2</v>
      </c>
      <c r="E82" s="24">
        <f t="shared" si="2"/>
        <v>0.9772498680518209</v>
      </c>
    </row>
    <row r="83" spans="2:5" x14ac:dyDescent="0.2">
      <c r="B83" s="25">
        <f t="shared" si="3"/>
        <v>2.2000000000000015</v>
      </c>
      <c r="C83" s="25">
        <f t="shared" si="0"/>
        <v>2.2000000000000015</v>
      </c>
      <c r="D83" s="24">
        <f t="shared" si="1"/>
        <v>3.5474592846231313E-2</v>
      </c>
      <c r="E83" s="24">
        <f t="shared" si="2"/>
        <v>0.98609655248650141</v>
      </c>
    </row>
    <row r="84" spans="2:5" x14ac:dyDescent="0.2">
      <c r="B84" s="25">
        <f t="shared" si="3"/>
        <v>2.4000000000000017</v>
      </c>
      <c r="C84" s="25">
        <f t="shared" si="0"/>
        <v>2.4000000000000017</v>
      </c>
      <c r="D84" s="24">
        <f t="shared" si="1"/>
        <v>2.2394530294842813E-2</v>
      </c>
      <c r="E84" s="24">
        <f t="shared" si="2"/>
        <v>0.99180246407540396</v>
      </c>
    </row>
    <row r="85" spans="2:5" x14ac:dyDescent="0.2">
      <c r="B85" s="25">
        <f t="shared" si="3"/>
        <v>2.6000000000000019</v>
      </c>
      <c r="C85" s="25">
        <f t="shared" si="0"/>
        <v>2.6000000000000019</v>
      </c>
      <c r="D85" s="24">
        <f t="shared" si="1"/>
        <v>1.3582969233685552E-2</v>
      </c>
      <c r="E85" s="24">
        <f t="shared" si="2"/>
        <v>0.99533881197628127</v>
      </c>
    </row>
    <row r="86" spans="2:5" x14ac:dyDescent="0.2">
      <c r="B86" s="25">
        <f t="shared" si="3"/>
        <v>2.800000000000002</v>
      </c>
      <c r="C86" s="25">
        <f t="shared" si="0"/>
        <v>2.800000000000002</v>
      </c>
      <c r="D86" s="24">
        <f t="shared" si="1"/>
        <v>7.9154515829799182E-3</v>
      </c>
      <c r="E86" s="24">
        <f t="shared" si="2"/>
        <v>0.99744486966957213</v>
      </c>
    </row>
    <row r="87" spans="2:5" x14ac:dyDescent="0.2">
      <c r="B87" s="25">
        <f t="shared" si="3"/>
        <v>3.0000000000000022</v>
      </c>
      <c r="C87" s="25">
        <f t="shared" si="0"/>
        <v>3.0000000000000022</v>
      </c>
      <c r="D87" s="24">
        <f t="shared" si="1"/>
        <v>4.4318484119379763E-3</v>
      </c>
      <c r="E87" s="24">
        <f t="shared" si="2"/>
        <v>0.9986501019683699</v>
      </c>
    </row>
    <row r="88" spans="2:5" x14ac:dyDescent="0.2">
      <c r="B88" s="25">
        <f t="shared" si="3"/>
        <v>3.2000000000000024</v>
      </c>
      <c r="C88" s="25">
        <f t="shared" si="0"/>
        <v>3.2000000000000024</v>
      </c>
      <c r="D88" s="24">
        <f t="shared" si="1"/>
        <v>2.3840882014648235E-3</v>
      </c>
      <c r="E88" s="24">
        <f t="shared" si="2"/>
        <v>0.99931286206208414</v>
      </c>
    </row>
    <row r="89" spans="2:5" x14ac:dyDescent="0.2">
      <c r="B89" s="25">
        <f t="shared" si="3"/>
        <v>3.4000000000000026</v>
      </c>
      <c r="C89" s="25">
        <f t="shared" si="0"/>
        <v>3.4000000000000026</v>
      </c>
      <c r="D89" s="24">
        <f t="shared" si="1"/>
        <v>1.2322191684730078E-3</v>
      </c>
      <c r="E89" s="24">
        <f t="shared" si="2"/>
        <v>0.99966307073432314</v>
      </c>
    </row>
    <row r="90" spans="2:5" x14ac:dyDescent="0.2">
      <c r="B90" s="25">
        <f t="shared" si="3"/>
        <v>3.6000000000000028</v>
      </c>
      <c r="C90" s="25">
        <f t="shared" si="0"/>
        <v>3.6000000000000028</v>
      </c>
      <c r="D90" s="24">
        <f t="shared" si="1"/>
        <v>6.1190193011376594E-4</v>
      </c>
      <c r="E90" s="24">
        <f t="shared" si="2"/>
        <v>0.99984089140984245</v>
      </c>
    </row>
    <row r="91" spans="2:5" x14ac:dyDescent="0.2">
      <c r="B91" s="25">
        <f t="shared" si="3"/>
        <v>3.8000000000000029</v>
      </c>
      <c r="C91" s="25">
        <f t="shared" si="0"/>
        <v>3.8000000000000029</v>
      </c>
      <c r="D91" s="24">
        <f t="shared" si="1"/>
        <v>2.9194692579145691E-4</v>
      </c>
      <c r="E91" s="24">
        <f t="shared" si="2"/>
        <v>0.99992765195607491</v>
      </c>
    </row>
    <row r="92" spans="2:5" x14ac:dyDescent="0.2">
      <c r="B92" s="25">
        <f t="shared" si="3"/>
        <v>4.0000000000000027</v>
      </c>
      <c r="C92" s="25">
        <f t="shared" si="0"/>
        <v>4.0000000000000027</v>
      </c>
      <c r="D92" s="24">
        <f t="shared" si="1"/>
        <v>1.3383022576488393E-4</v>
      </c>
      <c r="E92" s="24">
        <f t="shared" si="2"/>
        <v>0.99996832875816688</v>
      </c>
    </row>
    <row r="94" spans="2:5" x14ac:dyDescent="0.2">
      <c r="C94" s="25"/>
    </row>
    <row r="96" spans="2:5" x14ac:dyDescent="0.2">
      <c r="B96" s="26" t="s">
        <v>3</v>
      </c>
      <c r="C96" s="26" t="s">
        <v>2</v>
      </c>
      <c r="D96" s="26" t="s">
        <v>4</v>
      </c>
      <c r="E96" s="26"/>
    </row>
    <row r="97" spans="3:5" x14ac:dyDescent="0.2">
      <c r="C97" s="25">
        <f>$C$36</f>
        <v>1.6448536269514715</v>
      </c>
      <c r="D97" s="24">
        <f t="shared" ref="D97:D128" si="4">NORMDIST(C97,$E$5,$E$6,FALSE)</f>
        <v>0.10313564037537151</v>
      </c>
      <c r="E97" s="25"/>
    </row>
    <row r="98" spans="3:5" x14ac:dyDescent="0.2">
      <c r="C98" s="25">
        <f t="shared" ref="C98:C129" si="5">C97+($C$177-$C$36)/80</f>
        <v>1.6742929566145781</v>
      </c>
      <c r="D98" s="24">
        <f t="shared" si="4"/>
        <v>9.8217881700490631E-2</v>
      </c>
    </row>
    <row r="99" spans="3:5" x14ac:dyDescent="0.2">
      <c r="C99" s="25">
        <f t="shared" si="5"/>
        <v>1.7037322862776847</v>
      </c>
      <c r="D99" s="24">
        <f t="shared" si="4"/>
        <v>9.3453584831633699E-2</v>
      </c>
    </row>
    <row r="100" spans="3:5" x14ac:dyDescent="0.2">
      <c r="C100" s="25">
        <f t="shared" si="5"/>
        <v>1.7331716159407913</v>
      </c>
      <c r="D100" s="24">
        <f t="shared" si="4"/>
        <v>8.8843360134471402E-2</v>
      </c>
    </row>
    <row r="101" spans="3:5" x14ac:dyDescent="0.2">
      <c r="C101" s="25">
        <f t="shared" si="5"/>
        <v>1.7626109456038979</v>
      </c>
      <c r="D101" s="24">
        <f t="shared" si="4"/>
        <v>8.4387397606644446E-2</v>
      </c>
    </row>
    <row r="102" spans="3:5" x14ac:dyDescent="0.2">
      <c r="C102" s="25">
        <f t="shared" si="5"/>
        <v>1.7920502752670044</v>
      </c>
      <c r="D102" s="24">
        <f t="shared" si="4"/>
        <v>8.0085486967527347E-2</v>
      </c>
    </row>
    <row r="103" spans="3:5" x14ac:dyDescent="0.2">
      <c r="C103" s="25">
        <f t="shared" si="5"/>
        <v>1.821489604930111</v>
      </c>
      <c r="D103" s="24">
        <f t="shared" si="4"/>
        <v>7.5937038438725901E-2</v>
      </c>
    </row>
    <row r="104" spans="3:5" x14ac:dyDescent="0.2">
      <c r="C104" s="25">
        <f t="shared" si="5"/>
        <v>1.8509289345932176</v>
      </c>
      <c r="D104" s="24">
        <f t="shared" si="4"/>
        <v>7.194110407545018E-2</v>
      </c>
    </row>
    <row r="105" spans="3:5" x14ac:dyDescent="0.2">
      <c r="C105" s="25">
        <f t="shared" si="5"/>
        <v>1.8803682642563242</v>
      </c>
      <c r="D105" s="24">
        <f t="shared" si="4"/>
        <v>6.8096399512720618E-2</v>
      </c>
    </row>
    <row r="106" spans="3:5" x14ac:dyDescent="0.2">
      <c r="C106" s="25">
        <f t="shared" si="5"/>
        <v>1.9098075939194308</v>
      </c>
      <c r="D106" s="24">
        <f t="shared" si="4"/>
        <v>6.4401325994902919E-2</v>
      </c>
    </row>
    <row r="107" spans="3:5" x14ac:dyDescent="0.2">
      <c r="C107" s="25">
        <f t="shared" si="5"/>
        <v>1.9392469235825374</v>
      </c>
      <c r="D107" s="24">
        <f t="shared" si="4"/>
        <v>6.0853992562259256E-2</v>
      </c>
    </row>
    <row r="108" spans="3:5" x14ac:dyDescent="0.2">
      <c r="C108" s="25">
        <f t="shared" si="5"/>
        <v>1.9686862532456439</v>
      </c>
      <c r="D108" s="24">
        <f t="shared" si="4"/>
        <v>5.7452238273971744E-2</v>
      </c>
    </row>
    <row r="109" spans="3:5" x14ac:dyDescent="0.2">
      <c r="C109" s="25">
        <f t="shared" si="5"/>
        <v>1.9981255829087505</v>
      </c>
      <c r="D109" s="24">
        <f t="shared" si="4"/>
        <v>5.4193654353367773E-2</v>
      </c>
    </row>
    <row r="110" spans="3:5" x14ac:dyDescent="0.2">
      <c r="C110" s="25">
        <f t="shared" si="5"/>
        <v>2.0275649125718571</v>
      </c>
      <c r="D110" s="24">
        <f t="shared" si="4"/>
        <v>5.1075606147779742E-2</v>
      </c>
    </row>
    <row r="111" spans="3:5" x14ac:dyDescent="0.2">
      <c r="C111" s="25">
        <f t="shared" si="5"/>
        <v>2.0570042422349637</v>
      </c>
      <c r="D111" s="24">
        <f t="shared" si="4"/>
        <v>4.8095254802529401E-2</v>
      </c>
    </row>
    <row r="112" spans="3:5" x14ac:dyDescent="0.2">
      <c r="C112" s="25">
        <f t="shared" si="5"/>
        <v>2.0864435718980703</v>
      </c>
      <c r="D112" s="24">
        <f t="shared" si="4"/>
        <v>4.5249578555867448E-2</v>
      </c>
    </row>
    <row r="113" spans="3:4" x14ac:dyDescent="0.2">
      <c r="C113" s="25">
        <f t="shared" si="5"/>
        <v>2.1158829015611769</v>
      </c>
      <c r="D113" s="24">
        <f t="shared" si="4"/>
        <v>4.253539356924959E-2</v>
      </c>
    </row>
    <row r="114" spans="3:4" x14ac:dyDescent="0.2">
      <c r="C114" s="25">
        <f t="shared" si="5"/>
        <v>2.1453222312242834</v>
      </c>
      <c r="D114" s="24">
        <f t="shared" si="4"/>
        <v>3.99493742150221E-2</v>
      </c>
    </row>
    <row r="115" spans="3:4" x14ac:dyDescent="0.2">
      <c r="C115" s="25">
        <f t="shared" si="5"/>
        <v>2.17476156088739</v>
      </c>
      <c r="D115" s="24">
        <f t="shared" si="4"/>
        <v>3.7488072751358209E-2</v>
      </c>
    </row>
    <row r="116" spans="3:4" x14ac:dyDescent="0.2">
      <c r="C116" s="25">
        <f t="shared" si="5"/>
        <v>2.2042008905504966</v>
      </c>
      <c r="D116" s="24">
        <f t="shared" si="4"/>
        <v>3.5147938322064864E-2</v>
      </c>
    </row>
    <row r="117" spans="3:4" x14ac:dyDescent="0.2">
      <c r="C117" s="25">
        <f t="shared" si="5"/>
        <v>2.2336402202136032</v>
      </c>
      <c r="D117" s="24">
        <f t="shared" si="4"/>
        <v>3.2925335226612319E-2</v>
      </c>
    </row>
    <row r="118" spans="3:4" x14ac:dyDescent="0.2">
      <c r="C118" s="25">
        <f t="shared" si="5"/>
        <v>2.2630795498767098</v>
      </c>
      <c r="D118" s="24">
        <f t="shared" si="4"/>
        <v>3.0816560413366979E-2</v>
      </c>
    </row>
    <row r="119" spans="3:4" x14ac:dyDescent="0.2">
      <c r="C119" s="25">
        <f t="shared" si="5"/>
        <v>2.2925188795398164</v>
      </c>
      <c r="D119" s="24">
        <f t="shared" si="4"/>
        <v>2.8817860156483559E-2</v>
      </c>
    </row>
    <row r="120" spans="3:4" x14ac:dyDescent="0.2">
      <c r="C120" s="25">
        <f t="shared" si="5"/>
        <v>2.321958209202923</v>
      </c>
      <c r="D120" s="24">
        <f t="shared" si="4"/>
        <v>2.6925445884184902E-2</v>
      </c>
    </row>
    <row r="121" spans="3:4" x14ac:dyDescent="0.2">
      <c r="C121" s="25">
        <f t="shared" si="5"/>
        <v>2.3513975388660295</v>
      </c>
      <c r="D121" s="24">
        <f t="shared" si="4"/>
        <v>2.5135509133189248E-2</v>
      </c>
    </row>
    <row r="122" spans="3:4" x14ac:dyDescent="0.2">
      <c r="C122" s="25">
        <f t="shared" si="5"/>
        <v>2.3808368685291361</v>
      </c>
      <c r="D122" s="24">
        <f t="shared" si="4"/>
        <v>2.3444235610792667E-2</v>
      </c>
    </row>
    <row r="123" spans="3:4" x14ac:dyDescent="0.2">
      <c r="C123" s="25">
        <f t="shared" si="5"/>
        <v>2.4102761981922427</v>
      </c>
      <c r="D123" s="24">
        <f t="shared" si="4"/>
        <v>2.1847818352551247E-2</v>
      </c>
    </row>
    <row r="124" spans="3:4" x14ac:dyDescent="0.2">
      <c r="C124" s="25">
        <f t="shared" si="5"/>
        <v>2.4397155278553493</v>
      </c>
      <c r="D124" s="24">
        <f t="shared" si="4"/>
        <v>2.0342469969600537E-2</v>
      </c>
    </row>
    <row r="125" spans="3:4" x14ac:dyDescent="0.2">
      <c r="C125" s="25">
        <f t="shared" si="5"/>
        <v>2.4691548575184559</v>
      </c>
      <c r="D125" s="24">
        <f t="shared" si="4"/>
        <v>1.8924433985379373E-2</v>
      </c>
    </row>
    <row r="126" spans="3:4" x14ac:dyDescent="0.2">
      <c r="C126" s="25">
        <f t="shared" si="5"/>
        <v>2.4985941871815625</v>
      </c>
      <c r="D126" s="24">
        <f t="shared" si="4"/>
        <v>1.7589995266870266E-2</v>
      </c>
    </row>
    <row r="127" spans="3:4" x14ac:dyDescent="0.2">
      <c r="C127" s="25">
        <f t="shared" si="5"/>
        <v>2.528033516844669</v>
      </c>
      <c r="D127" s="24">
        <f t="shared" si="4"/>
        <v>1.6335489560415719E-2</v>
      </c>
    </row>
    <row r="128" spans="3:4" x14ac:dyDescent="0.2">
      <c r="C128" s="25">
        <f t="shared" si="5"/>
        <v>2.5574728465077756</v>
      </c>
      <c r="D128" s="24">
        <f t="shared" si="4"/>
        <v>1.5157312146709406E-2</v>
      </c>
    </row>
    <row r="129" spans="3:4" x14ac:dyDescent="0.2">
      <c r="C129" s="25">
        <f t="shared" si="5"/>
        <v>2.5869121761708822</v>
      </c>
      <c r="D129" s="24">
        <f t="shared" ref="D129:D160" si="6">NORMDIST(C129,$E$5,$E$6,FALSE)</f>
        <v>1.4051925633686659E-2</v>
      </c>
    </row>
    <row r="130" spans="3:4" x14ac:dyDescent="0.2">
      <c r="C130" s="25">
        <f t="shared" ref="C130:C161" si="7">C129+($C$177-$C$36)/80</f>
        <v>2.6163515058339888</v>
      </c>
      <c r="D130" s="24">
        <f t="shared" si="6"/>
        <v>1.3015866909748458E-2</v>
      </c>
    </row>
    <row r="131" spans="3:4" x14ac:dyDescent="0.2">
      <c r="C131" s="25">
        <f t="shared" si="7"/>
        <v>2.6457908354970954</v>
      </c>
      <c r="D131" s="24">
        <f t="shared" si="6"/>
        <v>1.2045753283048844E-2</v>
      </c>
    </row>
    <row r="132" spans="3:4" x14ac:dyDescent="0.2">
      <c r="C132" s="25">
        <f t="shared" si="7"/>
        <v>2.675230165160202</v>
      </c>
      <c r="D132" s="24">
        <f t="shared" si="6"/>
        <v>1.1138287835462014E-2</v>
      </c>
    </row>
    <row r="133" spans="3:4" x14ac:dyDescent="0.2">
      <c r="C133" s="25">
        <f t="shared" si="7"/>
        <v>2.7046694948233085</v>
      </c>
      <c r="D133" s="24">
        <f t="shared" si="6"/>
        <v>1.0290264022330419E-2</v>
      </c>
    </row>
    <row r="134" spans="3:4" x14ac:dyDescent="0.2">
      <c r="C134" s="25">
        <f t="shared" si="7"/>
        <v>2.7341088244864151</v>
      </c>
      <c r="D134" s="24">
        <f t="shared" si="6"/>
        <v>9.4985695511900902E-3</v>
      </c>
    </row>
    <row r="135" spans="3:4" x14ac:dyDescent="0.2">
      <c r="C135" s="25">
        <f t="shared" si="7"/>
        <v>2.7635481541495217</v>
      </c>
      <c r="D135" s="24">
        <f t="shared" si="6"/>
        <v>8.7601895743865902E-3</v>
      </c>
    </row>
    <row r="136" spans="3:4" x14ac:dyDescent="0.2">
      <c r="C136" s="25">
        <f t="shared" si="7"/>
        <v>2.7929874838126283</v>
      </c>
      <c r="D136" s="24">
        <f t="shared" si="6"/>
        <v>8.0722092318507976E-3</v>
      </c>
    </row>
    <row r="137" spans="3:4" x14ac:dyDescent="0.2">
      <c r="C137" s="25">
        <f t="shared" si="7"/>
        <v>2.8224268134757349</v>
      </c>
      <c r="D137" s="24">
        <f t="shared" si="6"/>
        <v>7.4318155813145473E-3</v>
      </c>
    </row>
    <row r="138" spans="3:4" x14ac:dyDescent="0.2">
      <c r="C138" s="25">
        <f t="shared" si="7"/>
        <v>2.8518661431388415</v>
      </c>
      <c r="D138" s="24">
        <f t="shared" si="6"/>
        <v>6.836298953931317E-3</v>
      </c>
    </row>
    <row r="139" spans="3:4" x14ac:dyDescent="0.2">
      <c r="C139" s="25">
        <f t="shared" si="7"/>
        <v>2.881305472801948</v>
      </c>
      <c r="D139" s="24">
        <f t="shared" si="6"/>
        <v>6.2830537736464171E-3</v>
      </c>
    </row>
    <row r="140" spans="3:4" x14ac:dyDescent="0.2">
      <c r="C140" s="25">
        <f t="shared" si="7"/>
        <v>2.9107448024650546</v>
      </c>
      <c r="D140" s="24">
        <f t="shared" si="6"/>
        <v>5.7695788787558606E-3</v>
      </c>
    </row>
    <row r="141" spans="3:4" x14ac:dyDescent="0.2">
      <c r="C141" s="25">
        <f t="shared" si="7"/>
        <v>2.9401841321281612</v>
      </c>
      <c r="D141" s="24">
        <f t="shared" si="6"/>
        <v>5.2934773839245063E-3</v>
      </c>
    </row>
    <row r="142" spans="3:4" x14ac:dyDescent="0.2">
      <c r="C142" s="25">
        <f t="shared" si="7"/>
        <v>2.9696234617912678</v>
      </c>
      <c r="D142" s="24">
        <f t="shared" si="6"/>
        <v>4.8524561205250784E-3</v>
      </c>
    </row>
    <row r="143" spans="3:4" x14ac:dyDescent="0.2">
      <c r="C143" s="25">
        <f t="shared" si="7"/>
        <v>2.9990627914543744</v>
      </c>
      <c r="D143" s="24">
        <f t="shared" si="6"/>
        <v>4.4443246925319844E-3</v>
      </c>
    </row>
    <row r="144" spans="3:4" x14ac:dyDescent="0.2">
      <c r="C144" s="25">
        <f t="shared" si="7"/>
        <v>3.028502121117481</v>
      </c>
      <c r="D144" s="24">
        <f t="shared" si="6"/>
        <v>4.0669941843805724E-3</v>
      </c>
    </row>
    <row r="145" spans="3:4" x14ac:dyDescent="0.2">
      <c r="C145" s="25">
        <f t="shared" si="7"/>
        <v>3.0579414507805875</v>
      </c>
      <c r="D145" s="24">
        <f t="shared" si="6"/>
        <v>3.7184755562052799E-3</v>
      </c>
    </row>
    <row r="146" spans="3:4" x14ac:dyDescent="0.2">
      <c r="C146" s="25">
        <f t="shared" si="7"/>
        <v>3.0873807804436941</v>
      </c>
      <c r="D146" s="24">
        <f t="shared" si="6"/>
        <v>3.3968777607211596E-3</v>
      </c>
    </row>
    <row r="147" spans="3:4" x14ac:dyDescent="0.2">
      <c r="C147" s="25">
        <f t="shared" si="7"/>
        <v>3.1168201101068007</v>
      </c>
      <c r="D147" s="24">
        <f t="shared" si="6"/>
        <v>3.1004056147338681E-3</v>
      </c>
    </row>
    <row r="148" spans="3:4" x14ac:dyDescent="0.2">
      <c r="C148" s="25">
        <f t="shared" si="7"/>
        <v>3.1462594397699073</v>
      </c>
      <c r="D148" s="24">
        <f t="shared" si="6"/>
        <v>2.8273574568734696E-3</v>
      </c>
    </row>
    <row r="149" spans="3:4" x14ac:dyDescent="0.2">
      <c r="C149" s="25">
        <f t="shared" si="7"/>
        <v>3.1756987694330139</v>
      </c>
      <c r="D149" s="24">
        <f t="shared" si="6"/>
        <v>2.5761226216677547E-3</v>
      </c>
    </row>
    <row r="150" spans="3:4" x14ac:dyDescent="0.2">
      <c r="C150" s="25">
        <f t="shared" si="7"/>
        <v>3.2051380990961205</v>
      </c>
      <c r="D150" s="24">
        <f t="shared" si="6"/>
        <v>2.3451787585194173E-3</v>
      </c>
    </row>
    <row r="151" spans="3:4" x14ac:dyDescent="0.2">
      <c r="C151" s="25">
        <f t="shared" si="7"/>
        <v>3.234577428759227</v>
      </c>
      <c r="D151" s="24">
        <f t="shared" si="6"/>
        <v>2.1330890225463796E-3</v>
      </c>
    </row>
    <row r="152" spans="3:4" x14ac:dyDescent="0.2">
      <c r="C152" s="25">
        <f t="shared" si="7"/>
        <v>3.2640167584223336</v>
      </c>
      <c r="D152" s="24">
        <f t="shared" si="6"/>
        <v>1.9384991626024896E-3</v>
      </c>
    </row>
    <row r="153" spans="3:4" x14ac:dyDescent="0.2">
      <c r="C153" s="25">
        <f t="shared" si="7"/>
        <v>3.2934560880854402</v>
      </c>
      <c r="D153" s="24">
        <f t="shared" si="6"/>
        <v>1.7601345301321435E-3</v>
      </c>
    </row>
    <row r="154" spans="3:4" x14ac:dyDescent="0.2">
      <c r="C154" s="25">
        <f t="shared" si="7"/>
        <v>3.3228954177485468</v>
      </c>
      <c r="D154" s="24">
        <f t="shared" si="6"/>
        <v>1.5967970308413953E-3</v>
      </c>
    </row>
    <row r="155" spans="3:4" x14ac:dyDescent="0.2">
      <c r="C155" s="25">
        <f t="shared" si="7"/>
        <v>3.3523347474116534</v>
      </c>
      <c r="D155" s="24">
        <f t="shared" si="6"/>
        <v>1.4473620395029667E-3</v>
      </c>
    </row>
    <row r="156" spans="3:4" x14ac:dyDescent="0.2">
      <c r="C156" s="25">
        <f t="shared" si="7"/>
        <v>3.38177407707476</v>
      </c>
      <c r="D156" s="24">
        <f t="shared" si="6"/>
        <v>1.3107752965650329E-3</v>
      </c>
    </row>
    <row r="157" spans="3:4" x14ac:dyDescent="0.2">
      <c r="C157" s="25">
        <f t="shared" si="7"/>
        <v>3.4112134067378665</v>
      </c>
      <c r="D157" s="24">
        <f t="shared" si="6"/>
        <v>1.1860498036144209E-3</v>
      </c>
    </row>
    <row r="158" spans="3:4" x14ac:dyDescent="0.2">
      <c r="C158" s="25">
        <f t="shared" si="7"/>
        <v>3.4406527364009731</v>
      </c>
      <c r="D158" s="24">
        <f t="shared" si="6"/>
        <v>1.0722627331632227E-3</v>
      </c>
    </row>
    <row r="159" spans="3:4" x14ac:dyDescent="0.2">
      <c r="C159" s="25">
        <f t="shared" si="7"/>
        <v>3.4700920660640797</v>
      </c>
      <c r="D159" s="24">
        <f t="shared" si="6"/>
        <v>9.6855236669218228E-4</v>
      </c>
    </row>
    <row r="160" spans="3:4" x14ac:dyDescent="0.2">
      <c r="C160" s="25">
        <f t="shared" si="7"/>
        <v>3.4995313957271863</v>
      </c>
      <c r="D160" s="24">
        <f t="shared" si="6"/>
        <v>8.7411507340146184E-4</v>
      </c>
    </row>
    <row r="161" spans="3:4" x14ac:dyDescent="0.2">
      <c r="C161" s="25">
        <f t="shared" si="7"/>
        <v>3.5289707253902929</v>
      </c>
      <c r="D161" s="24">
        <f t="shared" ref="D161:D177" si="8">NORMDIST(C161,$E$5,$E$6,FALSE)</f>
        <v>7.882023406956774E-4</v>
      </c>
    </row>
    <row r="162" spans="3:4" x14ac:dyDescent="0.2">
      <c r="C162" s="25">
        <f t="shared" ref="C162:C176" si="9">C161+($C$177-$C$36)/80</f>
        <v>3.5584100550533995</v>
      </c>
      <c r="D162" s="24">
        <f t="shared" si="8"/>
        <v>7.1011786607019182E-4</v>
      </c>
    </row>
    <row r="163" spans="3:4" x14ac:dyDescent="0.2">
      <c r="C163" s="25">
        <f t="shared" si="9"/>
        <v>3.5878493847165061</v>
      </c>
      <c r="D163" s="24">
        <f t="shared" si="8"/>
        <v>6.3921471877360718E-4</v>
      </c>
    </row>
    <row r="164" spans="3:4" x14ac:dyDescent="0.2">
      <c r="C164" s="25">
        <f t="shared" si="9"/>
        <v>3.6172887143796126</v>
      </c>
      <c r="D164" s="24">
        <f t="shared" si="8"/>
        <v>5.7489257840009835E-4</v>
      </c>
    </row>
    <row r="165" spans="3:4" x14ac:dyDescent="0.2">
      <c r="C165" s="25">
        <f t="shared" si="9"/>
        <v>3.6467280440427192</v>
      </c>
      <c r="D165" s="24">
        <f t="shared" si="8"/>
        <v>5.1659505641687671E-4</v>
      </c>
    </row>
    <row r="166" spans="3:4" x14ac:dyDescent="0.2">
      <c r="C166" s="25">
        <f t="shared" si="9"/>
        <v>3.6761673737058258</v>
      </c>
      <c r="D166" s="24">
        <f t="shared" si="8"/>
        <v>4.6380710555789072E-4</v>
      </c>
    </row>
    <row r="167" spans="3:4" x14ac:dyDescent="0.2">
      <c r="C167" s="25">
        <f t="shared" si="9"/>
        <v>3.7056067033689324</v>
      </c>
      <c r="D167" s="24">
        <f t="shared" si="8"/>
        <v>4.1605252101550725E-4</v>
      </c>
    </row>
    <row r="168" spans="3:4" x14ac:dyDescent="0.2">
      <c r="C168" s="25">
        <f t="shared" si="9"/>
        <v>3.735046033032039</v>
      </c>
      <c r="D168" s="24">
        <f t="shared" si="8"/>
        <v>3.7289153643719336E-4</v>
      </c>
    </row>
    <row r="169" spans="3:4" x14ac:dyDescent="0.2">
      <c r="C169" s="25">
        <f t="shared" si="9"/>
        <v>3.7644853626951456</v>
      </c>
      <c r="D169" s="24">
        <f t="shared" si="8"/>
        <v>3.3391851688349228E-4</v>
      </c>
    </row>
    <row r="170" spans="3:4" x14ac:dyDescent="0.2">
      <c r="C170" s="25">
        <f t="shared" si="9"/>
        <v>3.7939246923582521</v>
      </c>
      <c r="D170" s="24">
        <f t="shared" si="8"/>
        <v>2.9875975012557787E-4</v>
      </c>
    </row>
    <row r="171" spans="3:4" x14ac:dyDescent="0.2">
      <c r="C171" s="25">
        <f t="shared" si="9"/>
        <v>3.8233640220213587</v>
      </c>
      <c r="D171" s="24">
        <f t="shared" si="8"/>
        <v>2.6707133695367922E-4</v>
      </c>
    </row>
    <row r="172" spans="3:4" x14ac:dyDescent="0.2">
      <c r="C172" s="25">
        <f t="shared" si="9"/>
        <v>3.8528033516844653</v>
      </c>
      <c r="D172" s="24">
        <f t="shared" si="8"/>
        <v>2.3853718052957462E-4</v>
      </c>
    </row>
    <row r="173" spans="3:4" x14ac:dyDescent="0.2">
      <c r="C173" s="25">
        <f t="shared" si="9"/>
        <v>3.8822426813475719</v>
      </c>
      <c r="D173" s="24">
        <f t="shared" si="8"/>
        <v>2.1286707424470218E-4</v>
      </c>
    </row>
    <row r="174" spans="3:4" x14ac:dyDescent="0.2">
      <c r="C174" s="25">
        <f t="shared" si="9"/>
        <v>3.9116820110106785</v>
      </c>
      <c r="D174" s="24">
        <f t="shared" si="8"/>
        <v>1.8979488703746431E-4</v>
      </c>
    </row>
    <row r="175" spans="3:4" x14ac:dyDescent="0.2">
      <c r="C175" s="25">
        <f t="shared" si="9"/>
        <v>3.9411213406737851</v>
      </c>
      <c r="D175" s="24">
        <f t="shared" si="8"/>
        <v>1.6907684467604053E-4</v>
      </c>
    </row>
    <row r="176" spans="3:4" x14ac:dyDescent="0.2">
      <c r="C176" s="25">
        <f t="shared" si="9"/>
        <v>3.9705606703368916</v>
      </c>
      <c r="D176" s="24">
        <f t="shared" si="8"/>
        <v>1.5048990512329358E-4</v>
      </c>
    </row>
    <row r="177" spans="2:5" x14ac:dyDescent="0.2">
      <c r="B177" s="24">
        <v>4</v>
      </c>
      <c r="C177" s="25">
        <f>B177*$E$6+$E$5</f>
        <v>4</v>
      </c>
      <c r="D177" s="24">
        <f t="shared" si="8"/>
        <v>1.3383022576488537E-4</v>
      </c>
      <c r="E177" s="24" t="s">
        <v>16</v>
      </c>
    </row>
  </sheetData>
  <printOptions horizontalCentered="1"/>
  <pageMargins left="0.25" right="0.25" top="0.5" bottom="0.5" header="0.5" footer="0.5"/>
  <pageSetup scale="83" fitToHeight="0" orientation="portrait" r:id="rId1"/>
  <headerFooter alignWithMargins="0"/>
  <drawing r:id="rId2"/>
  <legacyDrawing r:id="rId3"/>
  <oleObjects>
    <mc:AlternateContent xmlns:mc="http://schemas.openxmlformats.org/markup-compatibility/2006">
      <mc:Choice Requires="x14">
        <oleObject progId="Equation.3" shapeId="29698" r:id="rId4">
          <objectPr defaultSize="0" autoPict="0" r:id="rId5">
            <anchor moveWithCells="1">
              <from>
                <xdr:col>1</xdr:col>
                <xdr:colOff>352425</xdr:colOff>
                <xdr:row>44</xdr:row>
                <xdr:rowOff>133350</xdr:rowOff>
              </from>
              <to>
                <xdr:col>4</xdr:col>
                <xdr:colOff>333375</xdr:colOff>
                <xdr:row>49</xdr:row>
                <xdr:rowOff>114300</xdr:rowOff>
              </to>
            </anchor>
          </objectPr>
        </oleObject>
      </mc:Choice>
      <mc:Fallback>
        <oleObject progId="Equation.3" shapeId="29698" r:id="rId4"/>
      </mc:Fallback>
    </mc:AlternateContent>
    <mc:AlternateContent xmlns:mc="http://schemas.openxmlformats.org/markup-compatibility/2006">
      <mc:Choice Requires="x14">
        <oleObject progId="Equation.3" shapeId="29699" r:id="rId6">
          <objectPr defaultSize="0" autoPict="0" r:id="rId7">
            <anchor moveWithCells="1">
              <from>
                <xdr:col>3</xdr:col>
                <xdr:colOff>171450</xdr:colOff>
                <xdr:row>41</xdr:row>
                <xdr:rowOff>133350</xdr:rowOff>
              </from>
              <to>
                <xdr:col>4</xdr:col>
                <xdr:colOff>123825</xdr:colOff>
                <xdr:row>44</xdr:row>
                <xdr:rowOff>38100</xdr:rowOff>
              </to>
            </anchor>
          </objectPr>
        </oleObject>
      </mc:Choice>
      <mc:Fallback>
        <oleObject progId="Equation.3" shapeId="29699" r:id="rId6"/>
      </mc:Fallback>
    </mc:AlternateContent>
  </oleObjects>
  <mc:AlternateContent xmlns:mc="http://schemas.openxmlformats.org/markup-compatibility/2006">
    <mc:Choice Requires="x14">
      <controls>
        <mc:AlternateContent xmlns:mc="http://schemas.openxmlformats.org/markup-compatibility/2006">
          <mc:Choice Requires="x14">
            <control shapeId="29700" r:id="rId8" name="Scroll Bar 4">
              <controlPr defaultSize="0" autoPict="0">
                <anchor moveWithCells="1">
                  <from>
                    <xdr:col>2</xdr:col>
                    <xdr:colOff>171450</xdr:colOff>
                    <xdr:row>12</xdr:row>
                    <xdr:rowOff>76200</xdr:rowOff>
                  </from>
                  <to>
                    <xdr:col>5</xdr:col>
                    <xdr:colOff>523875</xdr:colOff>
                    <xdr:row>13</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177"/>
  <sheetViews>
    <sheetView showGridLines="0" workbookViewId="0"/>
  </sheetViews>
  <sheetFormatPr defaultRowHeight="12.75" x14ac:dyDescent="0.2"/>
  <cols>
    <col min="8" max="8" width="8.375" customWidth="1"/>
  </cols>
  <sheetData>
    <row r="1" spans="2:8" ht="13.5" thickBot="1" x14ac:dyDescent="0.25"/>
    <row r="2" spans="2:8" ht="13.5" thickTop="1" x14ac:dyDescent="0.2">
      <c r="B2" s="45"/>
      <c r="C2" s="46"/>
      <c r="D2" s="46"/>
      <c r="E2" s="46"/>
      <c r="F2" s="46"/>
      <c r="G2" s="46"/>
      <c r="H2" s="47"/>
    </row>
    <row r="3" spans="2:8" x14ac:dyDescent="0.2">
      <c r="B3" s="37" t="s">
        <v>26</v>
      </c>
      <c r="C3" s="38"/>
      <c r="D3" s="38"/>
      <c r="E3" s="38"/>
      <c r="F3" s="38"/>
      <c r="G3" s="38"/>
      <c r="H3" s="48"/>
    </row>
    <row r="4" spans="2:8" x14ac:dyDescent="0.2">
      <c r="B4" s="73"/>
      <c r="C4" s="38"/>
      <c r="D4" s="38"/>
      <c r="E4" s="38"/>
      <c r="F4" s="38"/>
      <c r="G4" s="38"/>
      <c r="H4" s="48"/>
    </row>
    <row r="5" spans="2:8" x14ac:dyDescent="0.2">
      <c r="B5" s="73"/>
      <c r="C5" s="38"/>
      <c r="D5" s="49" t="s">
        <v>0</v>
      </c>
      <c r="E5" s="15">
        <v>0</v>
      </c>
      <c r="F5" s="38"/>
      <c r="G5" s="38"/>
      <c r="H5" s="48"/>
    </row>
    <row r="6" spans="2:8" x14ac:dyDescent="0.2">
      <c r="B6" s="73"/>
      <c r="C6" s="38"/>
      <c r="D6" s="49" t="s">
        <v>1</v>
      </c>
      <c r="E6" s="15">
        <v>1</v>
      </c>
      <c r="F6" s="38"/>
      <c r="G6" s="38"/>
      <c r="H6" s="48"/>
    </row>
    <row r="7" spans="2:8" x14ac:dyDescent="0.2">
      <c r="B7" s="73"/>
      <c r="C7" s="38"/>
      <c r="D7" s="38"/>
      <c r="E7" s="38"/>
      <c r="F7" s="38"/>
      <c r="G7" s="38"/>
      <c r="H7" s="48"/>
    </row>
    <row r="8" spans="2:8" x14ac:dyDescent="0.2">
      <c r="B8" s="37" t="s">
        <v>28</v>
      </c>
      <c r="C8" s="38"/>
      <c r="D8" s="38"/>
      <c r="E8" s="38"/>
      <c r="F8" s="38"/>
      <c r="G8" s="38"/>
      <c r="H8" s="48"/>
    </row>
    <row r="9" spans="2:8" x14ac:dyDescent="0.2">
      <c r="B9" s="39"/>
      <c r="C9" s="38"/>
      <c r="D9" s="38"/>
      <c r="E9" s="38"/>
      <c r="F9" s="38"/>
      <c r="G9" s="38"/>
      <c r="H9" s="48"/>
    </row>
    <row r="10" spans="2:8" x14ac:dyDescent="0.2">
      <c r="B10" s="40" t="s">
        <v>27</v>
      </c>
      <c r="C10" s="38"/>
      <c r="D10" s="38"/>
      <c r="E10" s="38"/>
      <c r="F10" s="38"/>
      <c r="G10" s="38"/>
      <c r="H10" s="48"/>
    </row>
    <row r="11" spans="2:8" x14ac:dyDescent="0.2">
      <c r="B11" s="41"/>
      <c r="C11" s="42" t="s">
        <v>23</v>
      </c>
      <c r="D11" s="38"/>
      <c r="E11" s="38"/>
      <c r="F11" s="38"/>
      <c r="G11" s="65"/>
      <c r="H11" s="76"/>
    </row>
    <row r="12" spans="2:8" x14ac:dyDescent="0.2">
      <c r="B12" s="73"/>
      <c r="C12" s="38"/>
      <c r="D12" s="38"/>
      <c r="E12" s="38"/>
      <c r="F12" s="38"/>
      <c r="G12" s="66"/>
      <c r="H12" s="76"/>
    </row>
    <row r="13" spans="2:8" x14ac:dyDescent="0.2">
      <c r="B13" s="73"/>
      <c r="C13" s="38"/>
      <c r="D13" s="38"/>
      <c r="E13" s="38"/>
      <c r="F13" s="38"/>
      <c r="G13" s="67"/>
      <c r="H13" s="76"/>
    </row>
    <row r="14" spans="2:8" x14ac:dyDescent="0.2">
      <c r="B14" s="73"/>
      <c r="C14" s="38"/>
      <c r="D14" s="38"/>
      <c r="E14" s="38"/>
      <c r="F14" s="38"/>
      <c r="G14" s="38"/>
      <c r="H14" s="48"/>
    </row>
    <row r="15" spans="2:8" x14ac:dyDescent="0.2">
      <c r="B15" s="73"/>
      <c r="C15" s="38"/>
      <c r="D15" s="38"/>
      <c r="E15" s="38"/>
      <c r="F15" s="38"/>
      <c r="G15" s="38"/>
      <c r="H15" s="48"/>
    </row>
    <row r="16" spans="2:8" x14ac:dyDescent="0.2">
      <c r="B16" s="83"/>
      <c r="C16" s="38"/>
      <c r="D16" s="38"/>
      <c r="E16" s="74" t="s">
        <v>36</v>
      </c>
      <c r="F16" s="88">
        <f>E35</f>
        <v>90</v>
      </c>
      <c r="G16" s="53" t="s">
        <v>21</v>
      </c>
      <c r="H16" s="48"/>
    </row>
    <row r="17" spans="2:8" x14ac:dyDescent="0.2">
      <c r="B17" s="73"/>
      <c r="C17" s="38"/>
      <c r="D17" s="38"/>
      <c r="E17" s="38"/>
      <c r="F17" s="38"/>
      <c r="G17" s="38"/>
      <c r="H17" s="48"/>
    </row>
    <row r="18" spans="2:8" x14ac:dyDescent="0.2">
      <c r="B18" s="73"/>
      <c r="C18" s="90" t="s">
        <v>35</v>
      </c>
      <c r="D18" s="93">
        <f>$F$16/100</f>
        <v>0.9</v>
      </c>
      <c r="E18" s="55"/>
      <c r="F18" s="38"/>
      <c r="G18" s="38"/>
      <c r="H18" s="48"/>
    </row>
    <row r="19" spans="2:8" x14ac:dyDescent="0.2">
      <c r="B19" s="73"/>
      <c r="C19" s="38"/>
      <c r="D19" s="38"/>
      <c r="E19" s="38"/>
      <c r="F19" s="38"/>
      <c r="G19" s="38"/>
      <c r="H19" s="48"/>
    </row>
    <row r="20" spans="2:8" x14ac:dyDescent="0.2">
      <c r="B20" s="79" t="s">
        <v>32</v>
      </c>
      <c r="C20" s="38"/>
      <c r="D20" s="38"/>
      <c r="E20" s="38"/>
      <c r="F20" s="38"/>
      <c r="G20" s="38"/>
      <c r="H20" s="48"/>
    </row>
    <row r="21" spans="2:8" x14ac:dyDescent="0.2">
      <c r="B21" s="73"/>
      <c r="C21" s="38" t="str">
        <f>"Given P(Z &lt; a) = "&amp;F$16&amp;"%, a = "&amp;$C$27</f>
        <v>Given P(Z &lt; a) = 90%, a = 1.281</v>
      </c>
      <c r="D21" s="38"/>
      <c r="E21" s="38"/>
      <c r="F21" s="38"/>
      <c r="G21" s="38"/>
      <c r="H21" s="48"/>
    </row>
    <row r="22" spans="2:8" x14ac:dyDescent="0.2">
      <c r="B22" s="73"/>
      <c r="C22" s="38" t="str">
        <f>"P(Z &lt; a) = P(Z &lt; "&amp;C$27&amp;") = "&amp;F$16&amp;"%"</f>
        <v>P(Z &lt; a) = P(Z &lt; 1.281) = 90%</v>
      </c>
      <c r="D22" s="38"/>
      <c r="E22" s="38"/>
      <c r="F22" s="38"/>
      <c r="G22" s="38"/>
      <c r="H22" s="48"/>
    </row>
    <row r="23" spans="2:8" x14ac:dyDescent="0.2">
      <c r="B23" s="73"/>
      <c r="C23" s="68" t="str">
        <f>"With "&amp;F16&amp;"% on the left-hand side, the region is (-infinite, "&amp;$C$27&amp;")"</f>
        <v>With 90% on the left-hand side, the region is (-infinite, 1.281)</v>
      </c>
      <c r="D23" s="38"/>
      <c r="E23" s="38"/>
      <c r="F23" s="38"/>
      <c r="G23" s="38"/>
      <c r="H23" s="48"/>
    </row>
    <row r="24" spans="2:8" x14ac:dyDescent="0.2">
      <c r="B24" s="73"/>
      <c r="C24" s="38"/>
      <c r="D24" s="38"/>
      <c r="E24" s="38"/>
      <c r="F24" s="38"/>
      <c r="G24" s="38"/>
      <c r="H24" s="48"/>
    </row>
    <row r="25" spans="2:8" x14ac:dyDescent="0.2">
      <c r="B25" s="85" t="s">
        <v>25</v>
      </c>
      <c r="C25" s="62"/>
      <c r="D25" s="62"/>
      <c r="E25" s="38"/>
      <c r="F25" s="38"/>
      <c r="G25" s="38"/>
      <c r="H25" s="48"/>
    </row>
    <row r="26" spans="2:8" x14ac:dyDescent="0.2">
      <c r="B26" s="39"/>
      <c r="C26" s="38"/>
      <c r="D26" s="38"/>
      <c r="E26" s="38"/>
      <c r="F26" s="38"/>
      <c r="G26" s="53"/>
      <c r="H26" s="48"/>
    </row>
    <row r="27" spans="2:8" ht="15" x14ac:dyDescent="0.25">
      <c r="B27" s="96" t="s">
        <v>49</v>
      </c>
      <c r="C27" s="95">
        <f>TRUNC($C$36,3)</f>
        <v>1.2809999999999999</v>
      </c>
      <c r="E27" s="38"/>
      <c r="F27" s="38"/>
      <c r="G27" s="38"/>
      <c r="H27" s="48"/>
    </row>
    <row r="28" spans="2:8" ht="13.5" thickBot="1" x14ac:dyDescent="0.25">
      <c r="B28" s="57"/>
      <c r="C28" s="58"/>
      <c r="D28" s="58"/>
      <c r="E28" s="58"/>
      <c r="F28" s="58"/>
      <c r="G28" s="58"/>
      <c r="H28" s="86"/>
    </row>
    <row r="29" spans="2:8" ht="13.5" thickTop="1" x14ac:dyDescent="0.2"/>
    <row r="31" spans="2:8" x14ac:dyDescent="0.2">
      <c r="G31" s="4"/>
    </row>
    <row r="32" spans="2:8" x14ac:dyDescent="0.2">
      <c r="G32" s="4"/>
    </row>
    <row r="33" spans="2:6" x14ac:dyDescent="0.2">
      <c r="B33" s="7" t="s">
        <v>22</v>
      </c>
      <c r="C33" s="6"/>
      <c r="D33" s="6"/>
      <c r="E33" s="6"/>
      <c r="F33" s="89"/>
    </row>
    <row r="35" spans="2:6" x14ac:dyDescent="0.2">
      <c r="B35" s="9" t="s">
        <v>3</v>
      </c>
      <c r="C35" s="24">
        <f>IF(F16=0,-4,NORMINV($D$18,0,1))</f>
        <v>1.2815515655446006</v>
      </c>
      <c r="E35" s="102">
        <v>90</v>
      </c>
    </row>
    <row r="36" spans="2:6" x14ac:dyDescent="0.2">
      <c r="B36" s="9" t="s">
        <v>2</v>
      </c>
      <c r="C36" s="10">
        <f>C35*$E$6+$E$5</f>
        <v>1.2815515655446006</v>
      </c>
      <c r="E36" s="23" t="s">
        <v>52</v>
      </c>
    </row>
    <row r="38" spans="2:6" x14ac:dyDescent="0.2">
      <c r="B38" s="7" t="s">
        <v>12</v>
      </c>
      <c r="C38" s="6"/>
      <c r="D38" s="6"/>
      <c r="E38" s="6"/>
      <c r="F38" s="89"/>
    </row>
    <row r="39" spans="2:6" x14ac:dyDescent="0.2">
      <c r="B39" s="13" t="s">
        <v>11</v>
      </c>
    </row>
    <row r="40" spans="2:6" x14ac:dyDescent="0.2">
      <c r="B40">
        <f ca="1">NORMINV(RAND(),$E$5,$E$6)</f>
        <v>0.70682544808637271</v>
      </c>
    </row>
    <row r="42" spans="2:6" x14ac:dyDescent="0.2">
      <c r="B42" s="8" t="s">
        <v>5</v>
      </c>
    </row>
    <row r="43" spans="2:6" ht="14.25" x14ac:dyDescent="0.25">
      <c r="B43" s="1" t="s">
        <v>6</v>
      </c>
      <c r="C43" s="35">
        <v>-4</v>
      </c>
    </row>
    <row r="44" spans="2:6" ht="14.25" x14ac:dyDescent="0.25">
      <c r="B44" s="1" t="s">
        <v>7</v>
      </c>
      <c r="C44" s="35">
        <v>4</v>
      </c>
    </row>
    <row r="51" spans="2:5" x14ac:dyDescent="0.2">
      <c r="B51" s="2" t="s">
        <v>3</v>
      </c>
      <c r="C51" s="2" t="s">
        <v>2</v>
      </c>
      <c r="D51" s="2" t="s">
        <v>4</v>
      </c>
      <c r="E51" s="2" t="s">
        <v>8</v>
      </c>
    </row>
    <row r="52" spans="2:5" x14ac:dyDescent="0.2">
      <c r="B52" s="3">
        <f>C43</f>
        <v>-4</v>
      </c>
      <c r="C52" s="3">
        <f t="shared" ref="C52:C92" si="0">B52*$E$6+$E$5</f>
        <v>-4</v>
      </c>
      <c r="D52">
        <f t="shared" ref="D52:D92" si="1">NORMDIST(C52,$E$5,$E$6,FALSE)</f>
        <v>1.3383022576488537E-4</v>
      </c>
      <c r="E52">
        <f t="shared" ref="E52:E92" si="2">NORMDIST(C52,$E$5,$E$6,TRUE)</f>
        <v>3.1671241833119857E-5</v>
      </c>
    </row>
    <row r="53" spans="2:5" x14ac:dyDescent="0.2">
      <c r="B53" s="3">
        <f t="shared" ref="B53:B92" si="3">($C$44-$C$43)/40+B52</f>
        <v>-3.8</v>
      </c>
      <c r="C53" s="3">
        <f t="shared" si="0"/>
        <v>-3.8</v>
      </c>
      <c r="D53">
        <f t="shared" si="1"/>
        <v>2.9194692579146027E-4</v>
      </c>
      <c r="E53">
        <f t="shared" si="2"/>
        <v>7.234804392511999E-5</v>
      </c>
    </row>
    <row r="54" spans="2:5" x14ac:dyDescent="0.2">
      <c r="B54" s="3">
        <f t="shared" si="3"/>
        <v>-3.5999999999999996</v>
      </c>
      <c r="C54" s="3">
        <f t="shared" si="0"/>
        <v>-3.5999999999999996</v>
      </c>
      <c r="D54">
        <f t="shared" si="1"/>
        <v>6.1190193011377298E-4</v>
      </c>
      <c r="E54">
        <f t="shared" si="2"/>
        <v>1.5910859015753396E-4</v>
      </c>
    </row>
    <row r="55" spans="2:5" x14ac:dyDescent="0.2">
      <c r="B55" s="3">
        <f t="shared" si="3"/>
        <v>-3.3999999999999995</v>
      </c>
      <c r="C55" s="3">
        <f t="shared" si="0"/>
        <v>-3.3999999999999995</v>
      </c>
      <c r="D55">
        <f t="shared" si="1"/>
        <v>1.232219168473021E-3</v>
      </c>
      <c r="E55">
        <f t="shared" si="2"/>
        <v>3.3692926567688151E-4</v>
      </c>
    </row>
    <row r="56" spans="2:5" x14ac:dyDescent="0.2">
      <c r="B56" s="3">
        <f t="shared" si="3"/>
        <v>-3.1999999999999993</v>
      </c>
      <c r="C56" s="3">
        <f t="shared" si="0"/>
        <v>-3.1999999999999993</v>
      </c>
      <c r="D56">
        <f t="shared" si="1"/>
        <v>2.3840882014648486E-3</v>
      </c>
      <c r="E56">
        <f t="shared" si="2"/>
        <v>6.8713793791584969E-4</v>
      </c>
    </row>
    <row r="57" spans="2:5" x14ac:dyDescent="0.2">
      <c r="B57" s="3">
        <f t="shared" si="3"/>
        <v>-2.9999999999999991</v>
      </c>
      <c r="C57" s="3">
        <f t="shared" si="0"/>
        <v>-2.9999999999999991</v>
      </c>
      <c r="D57">
        <f t="shared" si="1"/>
        <v>4.4318484119380188E-3</v>
      </c>
      <c r="E57">
        <f t="shared" si="2"/>
        <v>1.3498980316300983E-3</v>
      </c>
    </row>
    <row r="58" spans="2:5" x14ac:dyDescent="0.2">
      <c r="B58" s="3">
        <f t="shared" si="3"/>
        <v>-2.7999999999999989</v>
      </c>
      <c r="C58" s="3">
        <f t="shared" si="0"/>
        <v>-2.7999999999999989</v>
      </c>
      <c r="D58">
        <f t="shared" si="1"/>
        <v>7.9154515829799894E-3</v>
      </c>
      <c r="E58">
        <f t="shared" si="2"/>
        <v>2.555130330427939E-3</v>
      </c>
    </row>
    <row r="59" spans="2:5" x14ac:dyDescent="0.2">
      <c r="B59" s="3">
        <f t="shared" si="3"/>
        <v>-2.5999999999999988</v>
      </c>
      <c r="C59" s="3">
        <f t="shared" si="0"/>
        <v>-2.5999999999999988</v>
      </c>
      <c r="D59">
        <f t="shared" si="1"/>
        <v>1.3582969233685661E-2</v>
      </c>
      <c r="E59">
        <f t="shared" si="2"/>
        <v>4.6611880237187649E-3</v>
      </c>
    </row>
    <row r="60" spans="2:5" x14ac:dyDescent="0.2">
      <c r="B60" s="3">
        <f t="shared" si="3"/>
        <v>-2.3999999999999986</v>
      </c>
      <c r="C60" s="3">
        <f t="shared" si="0"/>
        <v>-2.3999999999999986</v>
      </c>
      <c r="D60">
        <f t="shared" si="1"/>
        <v>2.2394530294842969E-2</v>
      </c>
      <c r="E60">
        <f t="shared" si="2"/>
        <v>8.1975359245961572E-3</v>
      </c>
    </row>
    <row r="61" spans="2:5" x14ac:dyDescent="0.2">
      <c r="B61" s="3">
        <f t="shared" si="3"/>
        <v>-2.1999999999999984</v>
      </c>
      <c r="C61" s="3">
        <f t="shared" si="0"/>
        <v>-2.1999999999999984</v>
      </c>
      <c r="D61">
        <f t="shared" si="1"/>
        <v>3.547459284623157E-2</v>
      </c>
      <c r="E61">
        <f t="shared" si="2"/>
        <v>1.3903447513498663E-2</v>
      </c>
    </row>
    <row r="62" spans="2:5" x14ac:dyDescent="0.2">
      <c r="B62" s="3">
        <f t="shared" si="3"/>
        <v>-1.9999999999999984</v>
      </c>
      <c r="C62" s="3">
        <f t="shared" si="0"/>
        <v>-1.9999999999999984</v>
      </c>
      <c r="D62">
        <f t="shared" si="1"/>
        <v>5.3990966513188222E-2</v>
      </c>
      <c r="E62">
        <f t="shared" si="2"/>
        <v>2.2750131948179281E-2</v>
      </c>
    </row>
    <row r="63" spans="2:5" x14ac:dyDescent="0.2">
      <c r="B63" s="3">
        <f t="shared" si="3"/>
        <v>-1.7999999999999985</v>
      </c>
      <c r="C63" s="3">
        <f t="shared" si="0"/>
        <v>-1.7999999999999985</v>
      </c>
      <c r="D63">
        <f t="shared" si="1"/>
        <v>7.8950158300894385E-2</v>
      </c>
      <c r="E63">
        <f t="shared" si="2"/>
        <v>3.5930319112925921E-2</v>
      </c>
    </row>
    <row r="64" spans="2:5" x14ac:dyDescent="0.2">
      <c r="B64" s="3">
        <f t="shared" si="3"/>
        <v>-1.5999999999999985</v>
      </c>
      <c r="C64" s="3">
        <f t="shared" si="0"/>
        <v>-1.5999999999999985</v>
      </c>
      <c r="D64">
        <f t="shared" si="1"/>
        <v>0.11092083467945583</v>
      </c>
      <c r="E64">
        <f t="shared" si="2"/>
        <v>5.4799291699558127E-2</v>
      </c>
    </row>
    <row r="65" spans="2:5" x14ac:dyDescent="0.2">
      <c r="B65" s="3">
        <f t="shared" si="3"/>
        <v>-1.3999999999999986</v>
      </c>
      <c r="C65" s="3">
        <f t="shared" si="0"/>
        <v>-1.3999999999999986</v>
      </c>
      <c r="D65">
        <f t="shared" si="1"/>
        <v>0.14972746563574515</v>
      </c>
      <c r="E65">
        <f t="shared" si="2"/>
        <v>8.0756659233771233E-2</v>
      </c>
    </row>
    <row r="66" spans="2:5" x14ac:dyDescent="0.2">
      <c r="B66" s="3">
        <f t="shared" si="3"/>
        <v>-1.1999999999999986</v>
      </c>
      <c r="C66" s="3">
        <f t="shared" si="0"/>
        <v>-1.1999999999999986</v>
      </c>
      <c r="D66">
        <f t="shared" si="1"/>
        <v>0.19418605498321329</v>
      </c>
      <c r="E66">
        <f t="shared" si="2"/>
        <v>0.11506967022170851</v>
      </c>
    </row>
    <row r="67" spans="2:5" x14ac:dyDescent="0.2">
      <c r="B67" s="3">
        <f t="shared" si="3"/>
        <v>-0.99999999999999867</v>
      </c>
      <c r="C67" s="3">
        <f t="shared" si="0"/>
        <v>-0.99999999999999867</v>
      </c>
      <c r="D67">
        <f t="shared" si="1"/>
        <v>0.24197072451914367</v>
      </c>
      <c r="E67">
        <f t="shared" si="2"/>
        <v>0.15865525393145732</v>
      </c>
    </row>
    <row r="68" spans="2:5" x14ac:dyDescent="0.2">
      <c r="B68" s="3">
        <f t="shared" si="3"/>
        <v>-0.79999999999999871</v>
      </c>
      <c r="C68" s="3">
        <f t="shared" si="0"/>
        <v>-0.79999999999999871</v>
      </c>
      <c r="D68">
        <f t="shared" si="1"/>
        <v>0.28969155276148306</v>
      </c>
      <c r="E68">
        <f t="shared" si="2"/>
        <v>0.21185539858339705</v>
      </c>
    </row>
    <row r="69" spans="2:5" x14ac:dyDescent="0.2">
      <c r="B69" s="3">
        <f t="shared" si="3"/>
        <v>-0.59999999999999876</v>
      </c>
      <c r="C69" s="3">
        <f t="shared" si="0"/>
        <v>-0.59999999999999876</v>
      </c>
      <c r="D69">
        <f t="shared" si="1"/>
        <v>0.33322460289179989</v>
      </c>
      <c r="E69">
        <f t="shared" si="2"/>
        <v>0.27425311775007399</v>
      </c>
    </row>
    <row r="70" spans="2:5" x14ac:dyDescent="0.2">
      <c r="B70" s="3">
        <f t="shared" si="3"/>
        <v>-0.39999999999999875</v>
      </c>
      <c r="C70" s="3">
        <f t="shared" si="0"/>
        <v>-0.39999999999999875</v>
      </c>
      <c r="D70">
        <f t="shared" si="1"/>
        <v>0.3682701403033235</v>
      </c>
      <c r="E70">
        <f t="shared" si="2"/>
        <v>0.34457825838967626</v>
      </c>
    </row>
    <row r="71" spans="2:5" x14ac:dyDescent="0.2">
      <c r="B71" s="3">
        <f t="shared" si="3"/>
        <v>-0.19999999999999873</v>
      </c>
      <c r="C71" s="3">
        <f t="shared" si="0"/>
        <v>-0.19999999999999873</v>
      </c>
      <c r="D71">
        <f t="shared" si="1"/>
        <v>0.39104269397545599</v>
      </c>
      <c r="E71">
        <f t="shared" si="2"/>
        <v>0.42074029056089746</v>
      </c>
    </row>
    <row r="72" spans="2:5" x14ac:dyDescent="0.2">
      <c r="B72" s="3">
        <f t="shared" si="3"/>
        <v>1.27675647831893E-15</v>
      </c>
      <c r="C72" s="3">
        <f t="shared" si="0"/>
        <v>1.27675647831893E-15</v>
      </c>
      <c r="D72">
        <f t="shared" si="1"/>
        <v>0.3989422804014327</v>
      </c>
      <c r="E72">
        <f t="shared" si="2"/>
        <v>0.50000000000000044</v>
      </c>
    </row>
    <row r="73" spans="2:5" x14ac:dyDescent="0.2">
      <c r="B73" s="3">
        <f t="shared" si="3"/>
        <v>0.20000000000000129</v>
      </c>
      <c r="C73" s="3">
        <f t="shared" si="0"/>
        <v>0.20000000000000129</v>
      </c>
      <c r="D73">
        <f t="shared" si="1"/>
        <v>0.39104269397545577</v>
      </c>
      <c r="E73">
        <f t="shared" si="2"/>
        <v>0.57925970943910354</v>
      </c>
    </row>
    <row r="74" spans="2:5" x14ac:dyDescent="0.2">
      <c r="B74" s="3">
        <f t="shared" si="3"/>
        <v>0.4000000000000013</v>
      </c>
      <c r="C74" s="3">
        <f t="shared" si="0"/>
        <v>0.4000000000000013</v>
      </c>
      <c r="D74">
        <f t="shared" si="1"/>
        <v>0.36827014030332317</v>
      </c>
      <c r="E74">
        <f t="shared" si="2"/>
        <v>0.65542174161032474</v>
      </c>
    </row>
    <row r="75" spans="2:5" x14ac:dyDescent="0.2">
      <c r="B75" s="3">
        <f t="shared" si="3"/>
        <v>0.60000000000000131</v>
      </c>
      <c r="C75" s="3">
        <f t="shared" si="0"/>
        <v>0.60000000000000131</v>
      </c>
      <c r="D75">
        <f t="shared" si="1"/>
        <v>0.33322460289179939</v>
      </c>
      <c r="E75">
        <f t="shared" si="2"/>
        <v>0.72574688224992689</v>
      </c>
    </row>
    <row r="76" spans="2:5" x14ac:dyDescent="0.2">
      <c r="B76" s="3">
        <f t="shared" si="3"/>
        <v>0.80000000000000138</v>
      </c>
      <c r="C76" s="3">
        <f t="shared" si="0"/>
        <v>0.80000000000000138</v>
      </c>
      <c r="D76">
        <f t="shared" si="1"/>
        <v>0.28969155276148245</v>
      </c>
      <c r="E76">
        <f t="shared" si="2"/>
        <v>0.7881446014166037</v>
      </c>
    </row>
    <row r="77" spans="2:5" x14ac:dyDescent="0.2">
      <c r="B77" s="3">
        <f t="shared" si="3"/>
        <v>1.0000000000000013</v>
      </c>
      <c r="C77" s="3">
        <f t="shared" si="0"/>
        <v>1.0000000000000013</v>
      </c>
      <c r="D77">
        <f t="shared" si="1"/>
        <v>0.24197072451914306</v>
      </c>
      <c r="E77">
        <f t="shared" si="2"/>
        <v>0.84134474606854326</v>
      </c>
    </row>
    <row r="78" spans="2:5" x14ac:dyDescent="0.2">
      <c r="B78" s="3">
        <f t="shared" si="3"/>
        <v>1.2000000000000013</v>
      </c>
      <c r="C78" s="3">
        <f t="shared" si="0"/>
        <v>1.2000000000000013</v>
      </c>
      <c r="D78">
        <f t="shared" si="1"/>
        <v>0.19418605498321265</v>
      </c>
      <c r="E78">
        <f t="shared" si="2"/>
        <v>0.884930329778292</v>
      </c>
    </row>
    <row r="79" spans="2:5" x14ac:dyDescent="0.2">
      <c r="B79" s="3">
        <f t="shared" si="3"/>
        <v>1.4000000000000012</v>
      </c>
      <c r="C79" s="3">
        <f t="shared" si="0"/>
        <v>1.4000000000000012</v>
      </c>
      <c r="D79">
        <f t="shared" si="1"/>
        <v>0.1497274656357446</v>
      </c>
      <c r="E79">
        <f t="shared" si="2"/>
        <v>0.91924334076622916</v>
      </c>
    </row>
    <row r="80" spans="2:5" x14ac:dyDescent="0.2">
      <c r="B80" s="3">
        <f t="shared" si="3"/>
        <v>1.6000000000000012</v>
      </c>
      <c r="C80" s="3">
        <f t="shared" si="0"/>
        <v>1.6000000000000012</v>
      </c>
      <c r="D80">
        <f t="shared" si="1"/>
        <v>0.11092083467945535</v>
      </c>
      <c r="E80">
        <f t="shared" si="2"/>
        <v>0.94520070830044212</v>
      </c>
    </row>
    <row r="81" spans="2:5" x14ac:dyDescent="0.2">
      <c r="B81" s="3">
        <f t="shared" si="3"/>
        <v>1.8000000000000012</v>
      </c>
      <c r="C81" s="3">
        <f t="shared" si="0"/>
        <v>1.8000000000000012</v>
      </c>
      <c r="D81">
        <f t="shared" si="1"/>
        <v>7.8950158300893997E-2</v>
      </c>
      <c r="E81">
        <f t="shared" si="2"/>
        <v>0.96406968088707434</v>
      </c>
    </row>
    <row r="82" spans="2:5" x14ac:dyDescent="0.2">
      <c r="B82" s="3">
        <f t="shared" si="3"/>
        <v>2.0000000000000013</v>
      </c>
      <c r="C82" s="3">
        <f t="shared" si="0"/>
        <v>2.0000000000000013</v>
      </c>
      <c r="D82">
        <f t="shared" si="1"/>
        <v>5.3990966513187917E-2</v>
      </c>
      <c r="E82">
        <f t="shared" si="2"/>
        <v>0.9772498680518209</v>
      </c>
    </row>
    <row r="83" spans="2:5" x14ac:dyDescent="0.2">
      <c r="B83" s="3">
        <f t="shared" si="3"/>
        <v>2.2000000000000015</v>
      </c>
      <c r="C83" s="3">
        <f t="shared" si="0"/>
        <v>2.2000000000000015</v>
      </c>
      <c r="D83">
        <f t="shared" si="1"/>
        <v>3.5474592846231313E-2</v>
      </c>
      <c r="E83">
        <f t="shared" si="2"/>
        <v>0.98609655248650141</v>
      </c>
    </row>
    <row r="84" spans="2:5" x14ac:dyDescent="0.2">
      <c r="B84" s="3">
        <f t="shared" si="3"/>
        <v>2.4000000000000017</v>
      </c>
      <c r="C84" s="3">
        <f t="shared" si="0"/>
        <v>2.4000000000000017</v>
      </c>
      <c r="D84">
        <f t="shared" si="1"/>
        <v>2.2394530294842813E-2</v>
      </c>
      <c r="E84">
        <f t="shared" si="2"/>
        <v>0.99180246407540396</v>
      </c>
    </row>
    <row r="85" spans="2:5" x14ac:dyDescent="0.2">
      <c r="B85" s="3">
        <f t="shared" si="3"/>
        <v>2.6000000000000019</v>
      </c>
      <c r="C85" s="3">
        <f t="shared" si="0"/>
        <v>2.6000000000000019</v>
      </c>
      <c r="D85">
        <f t="shared" si="1"/>
        <v>1.3582969233685552E-2</v>
      </c>
      <c r="E85">
        <f t="shared" si="2"/>
        <v>0.99533881197628127</v>
      </c>
    </row>
    <row r="86" spans="2:5" x14ac:dyDescent="0.2">
      <c r="B86" s="3">
        <f t="shared" si="3"/>
        <v>2.800000000000002</v>
      </c>
      <c r="C86" s="3">
        <f t="shared" si="0"/>
        <v>2.800000000000002</v>
      </c>
      <c r="D86">
        <f t="shared" si="1"/>
        <v>7.9154515829799182E-3</v>
      </c>
      <c r="E86">
        <f t="shared" si="2"/>
        <v>0.99744486966957213</v>
      </c>
    </row>
    <row r="87" spans="2:5" x14ac:dyDescent="0.2">
      <c r="B87" s="3">
        <f t="shared" si="3"/>
        <v>3.0000000000000022</v>
      </c>
      <c r="C87" s="3">
        <f t="shared" si="0"/>
        <v>3.0000000000000022</v>
      </c>
      <c r="D87">
        <f t="shared" si="1"/>
        <v>4.4318484119379763E-3</v>
      </c>
      <c r="E87">
        <f t="shared" si="2"/>
        <v>0.9986501019683699</v>
      </c>
    </row>
    <row r="88" spans="2:5" x14ac:dyDescent="0.2">
      <c r="B88" s="3">
        <f t="shared" si="3"/>
        <v>3.2000000000000024</v>
      </c>
      <c r="C88" s="3">
        <f t="shared" si="0"/>
        <v>3.2000000000000024</v>
      </c>
      <c r="D88">
        <f t="shared" si="1"/>
        <v>2.3840882014648235E-3</v>
      </c>
      <c r="E88">
        <f t="shared" si="2"/>
        <v>0.99931286206208414</v>
      </c>
    </row>
    <row r="89" spans="2:5" x14ac:dyDescent="0.2">
      <c r="B89" s="3">
        <f t="shared" si="3"/>
        <v>3.4000000000000026</v>
      </c>
      <c r="C89" s="3">
        <f t="shared" si="0"/>
        <v>3.4000000000000026</v>
      </c>
      <c r="D89">
        <f t="shared" si="1"/>
        <v>1.2322191684730078E-3</v>
      </c>
      <c r="E89">
        <f t="shared" si="2"/>
        <v>0.99966307073432314</v>
      </c>
    </row>
    <row r="90" spans="2:5" x14ac:dyDescent="0.2">
      <c r="B90" s="3">
        <f t="shared" si="3"/>
        <v>3.6000000000000028</v>
      </c>
      <c r="C90" s="3">
        <f t="shared" si="0"/>
        <v>3.6000000000000028</v>
      </c>
      <c r="D90">
        <f t="shared" si="1"/>
        <v>6.1190193011376594E-4</v>
      </c>
      <c r="E90">
        <f t="shared" si="2"/>
        <v>0.99984089140984245</v>
      </c>
    </row>
    <row r="91" spans="2:5" x14ac:dyDescent="0.2">
      <c r="B91" s="3">
        <f t="shared" si="3"/>
        <v>3.8000000000000029</v>
      </c>
      <c r="C91" s="3">
        <f t="shared" si="0"/>
        <v>3.8000000000000029</v>
      </c>
      <c r="D91">
        <f t="shared" si="1"/>
        <v>2.9194692579145691E-4</v>
      </c>
      <c r="E91">
        <f t="shared" si="2"/>
        <v>0.99992765195607491</v>
      </c>
    </row>
    <row r="92" spans="2:5" x14ac:dyDescent="0.2">
      <c r="B92" s="3">
        <f t="shared" si="3"/>
        <v>4.0000000000000027</v>
      </c>
      <c r="C92" s="3">
        <f t="shared" si="0"/>
        <v>4.0000000000000027</v>
      </c>
      <c r="D92">
        <f t="shared" si="1"/>
        <v>1.3383022576488393E-4</v>
      </c>
      <c r="E92">
        <f t="shared" si="2"/>
        <v>0.99996832875816688</v>
      </c>
    </row>
    <row r="94" spans="2:5" x14ac:dyDescent="0.2">
      <c r="C94" s="3"/>
    </row>
    <row r="96" spans="2:5" x14ac:dyDescent="0.2">
      <c r="B96" s="2" t="s">
        <v>3</v>
      </c>
      <c r="C96" s="2" t="s">
        <v>2</v>
      </c>
      <c r="D96" s="2" t="s">
        <v>4</v>
      </c>
      <c r="E96" s="2"/>
    </row>
    <row r="97" spans="2:4" x14ac:dyDescent="0.2">
      <c r="B97">
        <f>B52</f>
        <v>-4</v>
      </c>
      <c r="C97" s="3">
        <f>B97*$E$6+$E$5</f>
        <v>-4</v>
      </c>
      <c r="D97">
        <f t="shared" ref="D97:D128" si="4">NORMDIST(C97,$E$5,$E$6,FALSE)</f>
        <v>1.3383022576488537E-4</v>
      </c>
    </row>
    <row r="98" spans="2:4" x14ac:dyDescent="0.2">
      <c r="C98" s="3">
        <f t="shared" ref="C98:C129" si="5">($C$36-$C$97)/80+C97</f>
        <v>-3.9339806054306923</v>
      </c>
      <c r="D98">
        <f t="shared" si="4"/>
        <v>1.7389824387049107E-4</v>
      </c>
    </row>
    <row r="99" spans="2:4" x14ac:dyDescent="0.2">
      <c r="C99" s="3">
        <f t="shared" si="5"/>
        <v>-3.8679612108613846</v>
      </c>
      <c r="D99">
        <f t="shared" si="4"/>
        <v>2.2497967401114276E-4</v>
      </c>
    </row>
    <row r="100" spans="2:4" x14ac:dyDescent="0.2">
      <c r="C100" s="3">
        <f t="shared" si="5"/>
        <v>-3.8019418162920768</v>
      </c>
      <c r="D100">
        <f t="shared" si="4"/>
        <v>2.8980006017346126E-4</v>
      </c>
    </row>
    <row r="101" spans="2:4" x14ac:dyDescent="0.2">
      <c r="C101" s="3">
        <f t="shared" si="5"/>
        <v>-3.7359224217227691</v>
      </c>
      <c r="D101">
        <f t="shared" si="4"/>
        <v>3.7167278396679396E-4</v>
      </c>
    </row>
    <row r="102" spans="2:4" x14ac:dyDescent="0.2">
      <c r="C102" s="3">
        <f t="shared" si="5"/>
        <v>-3.6699030271534614</v>
      </c>
      <c r="D102">
        <f t="shared" si="4"/>
        <v>4.7460264182215393E-4</v>
      </c>
    </row>
    <row r="103" spans="2:4" x14ac:dyDescent="0.2">
      <c r="C103" s="3">
        <f t="shared" si="5"/>
        <v>-3.6038836325841537</v>
      </c>
      <c r="D103">
        <f t="shared" si="4"/>
        <v>6.034018581313231E-4</v>
      </c>
    </row>
    <row r="104" spans="2:4" x14ac:dyDescent="0.2">
      <c r="C104" s="3">
        <f t="shared" si="5"/>
        <v>-3.537864238014846</v>
      </c>
      <c r="D104">
        <f t="shared" si="4"/>
        <v>7.6381861147860309E-4</v>
      </c>
    </row>
    <row r="105" spans="2:4" x14ac:dyDescent="0.2">
      <c r="C105" s="3">
        <f t="shared" si="5"/>
        <v>-3.4718448434455382</v>
      </c>
      <c r="D105">
        <f t="shared" si="4"/>
        <v>9.6267774214810024E-4</v>
      </c>
    </row>
    <row r="106" spans="2:4" x14ac:dyDescent="0.2">
      <c r="C106" s="3">
        <f t="shared" si="5"/>
        <v>-3.4058254488762305</v>
      </c>
      <c r="D106">
        <f t="shared" si="4"/>
        <v>1.2080328002525872E-3</v>
      </c>
    </row>
    <row r="107" spans="2:4" x14ac:dyDescent="0.2">
      <c r="C107" s="3">
        <f t="shared" si="5"/>
        <v>-3.3398060543069228</v>
      </c>
      <c r="D107">
        <f t="shared" si="4"/>
        <v>1.5093279802689348E-3</v>
      </c>
    </row>
    <row r="108" spans="2:4" x14ac:dyDescent="0.2">
      <c r="C108" s="3">
        <f t="shared" si="5"/>
        <v>-3.2737866597376151</v>
      </c>
      <c r="D108">
        <f t="shared" si="4"/>
        <v>1.8775677684277178E-3</v>
      </c>
    </row>
    <row r="109" spans="2:4" x14ac:dyDescent="0.2">
      <c r="C109" s="3">
        <f t="shared" si="5"/>
        <v>-3.2077672651683073</v>
      </c>
      <c r="D109">
        <f t="shared" si="4"/>
        <v>2.3254913081176081E-3</v>
      </c>
    </row>
    <row r="110" spans="2:4" x14ac:dyDescent="0.2">
      <c r="C110" s="3">
        <f t="shared" si="5"/>
        <v>-3.1417478705989996</v>
      </c>
      <c r="D110">
        <f t="shared" si="4"/>
        <v>2.8677475750073936E-3</v>
      </c>
    </row>
    <row r="111" spans="2:4" x14ac:dyDescent="0.2">
      <c r="C111" s="3">
        <f t="shared" si="5"/>
        <v>-3.0757284760296919</v>
      </c>
      <c r="D111">
        <f t="shared" si="4"/>
        <v>3.5210664646943167E-3</v>
      </c>
    </row>
    <row r="112" spans="2:4" x14ac:dyDescent="0.2">
      <c r="C112" s="3">
        <f t="shared" si="5"/>
        <v>-3.0097090814603842</v>
      </c>
      <c r="D112">
        <f t="shared" si="4"/>
        <v>4.304419855902129E-3</v>
      </c>
    </row>
    <row r="113" spans="3:4" x14ac:dyDescent="0.2">
      <c r="C113" s="3">
        <f t="shared" si="5"/>
        <v>-2.9436896868910765</v>
      </c>
      <c r="D113">
        <f t="shared" si="4"/>
        <v>5.2391656545438692E-3</v>
      </c>
    </row>
    <row r="114" spans="3:4" x14ac:dyDescent="0.2">
      <c r="C114" s="3">
        <f t="shared" si="5"/>
        <v>-2.8776702923217687</v>
      </c>
      <c r="D114">
        <f t="shared" si="4"/>
        <v>6.3491667899987173E-3</v>
      </c>
    </row>
    <row r="115" spans="3:4" x14ac:dyDescent="0.2">
      <c r="C115" s="3">
        <f t="shared" si="5"/>
        <v>-2.811650897752461</v>
      </c>
      <c r="D115">
        <f t="shared" si="4"/>
        <v>7.6608761749298263E-3</v>
      </c>
    </row>
    <row r="116" spans="3:4" x14ac:dyDescent="0.2">
      <c r="C116" s="3">
        <f t="shared" si="5"/>
        <v>-2.7456315031831533</v>
      </c>
      <c r="D116">
        <f t="shared" si="4"/>
        <v>9.2033778119324765E-3</v>
      </c>
    </row>
    <row r="117" spans="3:4" x14ac:dyDescent="0.2">
      <c r="C117" s="3">
        <f t="shared" si="5"/>
        <v>-2.6796121086138456</v>
      </c>
      <c r="D117">
        <f t="shared" si="4"/>
        <v>1.1008373598832359E-2</v>
      </c>
    </row>
    <row r="118" spans="3:4" x14ac:dyDescent="0.2">
      <c r="C118" s="3">
        <f t="shared" si="5"/>
        <v>-2.6135927140445379</v>
      </c>
      <c r="D118">
        <f t="shared" si="4"/>
        <v>1.3110105018711583E-2</v>
      </c>
    </row>
    <row r="119" spans="3:4" x14ac:dyDescent="0.2">
      <c r="C119" s="3">
        <f t="shared" si="5"/>
        <v>-2.5475733194752301</v>
      </c>
      <c r="D119">
        <f t="shared" si="4"/>
        <v>1.5545198871810561E-2</v>
      </c>
    </row>
    <row r="120" spans="3:4" x14ac:dyDescent="0.2">
      <c r="C120" s="3">
        <f t="shared" si="5"/>
        <v>-2.4815539249059224</v>
      </c>
      <c r="D120">
        <f t="shared" si="4"/>
        <v>1.8352426584029417E-2</v>
      </c>
    </row>
    <row r="121" spans="3:4" x14ac:dyDescent="0.2">
      <c r="C121" s="3">
        <f t="shared" si="5"/>
        <v>-2.4155345303366147</v>
      </c>
      <c r="D121">
        <f t="shared" si="4"/>
        <v>2.1572367475208441E-2</v>
      </c>
    </row>
    <row r="122" spans="3:4" x14ac:dyDescent="0.2">
      <c r="C122" s="3">
        <f t="shared" si="5"/>
        <v>-2.349515135767307</v>
      </c>
      <c r="D122">
        <f t="shared" si="4"/>
        <v>2.5246967744355971E-2</v>
      </c>
    </row>
    <row r="123" spans="3:4" x14ac:dyDescent="0.2">
      <c r="C123" s="3">
        <f t="shared" si="5"/>
        <v>-2.2834957411979993</v>
      </c>
      <c r="D123">
        <f t="shared" si="4"/>
        <v>2.9418988868729998E-2</v>
      </c>
    </row>
    <row r="124" spans="3:4" x14ac:dyDescent="0.2">
      <c r="C124" s="3">
        <f t="shared" si="5"/>
        <v>-2.2174763466286915</v>
      </c>
      <c r="D124">
        <f t="shared" si="4"/>
        <v>3.4131341640149408E-2</v>
      </c>
    </row>
    <row r="125" spans="3:4" x14ac:dyDescent="0.2">
      <c r="C125" s="3">
        <f t="shared" si="5"/>
        <v>-2.1514569520593838</v>
      </c>
      <c r="D125">
        <f t="shared" si="4"/>
        <v>3.9426305172273468E-2</v>
      </c>
    </row>
    <row r="126" spans="3:4" x14ac:dyDescent="0.2">
      <c r="C126" s="3">
        <f t="shared" si="5"/>
        <v>-2.0854375574900761</v>
      </c>
      <c r="D126">
        <f t="shared" si="4"/>
        <v>4.5344633876101242E-2</v>
      </c>
    </row>
    <row r="127" spans="3:4" x14ac:dyDescent="0.2">
      <c r="C127" s="3">
        <f t="shared" si="5"/>
        <v>-2.0194181629207684</v>
      </c>
      <c r="D127">
        <f t="shared" si="4"/>
        <v>5.1924559555747839E-2</v>
      </c>
    </row>
    <row r="128" spans="3:4" x14ac:dyDescent="0.2">
      <c r="C128" s="3">
        <f t="shared" si="5"/>
        <v>-1.9533987683514609</v>
      </c>
      <c r="D128">
        <f t="shared" si="4"/>
        <v>5.9200700327651283E-2</v>
      </c>
    </row>
    <row r="129" spans="3:4" x14ac:dyDescent="0.2">
      <c r="C129" s="3">
        <f t="shared" si="5"/>
        <v>-1.8873793737821534</v>
      </c>
      <c r="D129">
        <f t="shared" ref="D129:D160" si="6">NORMDIST(C129,$E$5,$E$6,FALSE)</f>
        <v>6.7202892885124446E-2</v>
      </c>
    </row>
    <row r="130" spans="3:4" x14ac:dyDescent="0.2">
      <c r="C130" s="3">
        <f t="shared" ref="C130:C161" si="7">($C$36-$C$97)/80+C129</f>
        <v>-1.8213599792128459</v>
      </c>
      <c r="D130">
        <f t="shared" si="6"/>
        <v>7.5954969555626486E-2</v>
      </c>
    </row>
    <row r="131" spans="3:4" x14ac:dyDescent="0.2">
      <c r="C131" s="3">
        <f t="shared" si="7"/>
        <v>-1.7553405846435384</v>
      </c>
      <c r="D131">
        <f t="shared" si="6"/>
        <v>8.547350644031379E-2</v>
      </c>
    </row>
    <row r="132" spans="3:4" x14ac:dyDescent="0.2">
      <c r="C132" s="3">
        <f t="shared" si="7"/>
        <v>-1.6893211900742309</v>
      </c>
      <c r="D132">
        <f t="shared" si="6"/>
        <v>9.5766573470750432E-2</v>
      </c>
    </row>
    <row r="133" spans="3:4" x14ac:dyDescent="0.2">
      <c r="C133" s="3">
        <f t="shared" si="7"/>
        <v>-1.6233017955049234</v>
      </c>
      <c r="D133">
        <f t="shared" si="6"/>
        <v>0.10683252123643677</v>
      </c>
    </row>
    <row r="134" spans="3:4" x14ac:dyDescent="0.2">
      <c r="C134" s="3">
        <f t="shared" si="7"/>
        <v>-1.5572824009356159</v>
      </c>
      <c r="D134">
        <f t="shared" si="6"/>
        <v>0.11865884269271981</v>
      </c>
    </row>
    <row r="135" spans="3:4" x14ac:dyDescent="0.2">
      <c r="C135" s="3">
        <f t="shared" si="7"/>
        <v>-1.4912630063663084</v>
      </c>
      <c r="D135">
        <f t="shared" si="6"/>
        <v>0.13122115011978583</v>
      </c>
    </row>
    <row r="136" spans="3:4" x14ac:dyDescent="0.2">
      <c r="C136" s="3">
        <f t="shared" si="7"/>
        <v>-1.4252436117970009</v>
      </c>
      <c r="D136">
        <f t="shared" si="6"/>
        <v>0.14448230875462442</v>
      </c>
    </row>
    <row r="137" spans="3:4" x14ac:dyDescent="0.2">
      <c r="C137" s="3">
        <f t="shared" si="7"/>
        <v>-1.3592242172276934</v>
      </c>
      <c r="D137">
        <f t="shared" si="6"/>
        <v>0.15839176817351219</v>
      </c>
    </row>
    <row r="138" spans="3:4" x14ac:dyDescent="0.2">
      <c r="C138" s="3">
        <f t="shared" si="7"/>
        <v>-1.2932048226583859</v>
      </c>
      <c r="D138">
        <f t="shared" si="6"/>
        <v>0.1728851306195322</v>
      </c>
    </row>
    <row r="139" spans="3:4" x14ac:dyDescent="0.2">
      <c r="C139" s="3">
        <f t="shared" si="7"/>
        <v>-1.2271854280890784</v>
      </c>
      <c r="D139">
        <f t="shared" si="6"/>
        <v>0.18788399195912692</v>
      </c>
    </row>
    <row r="140" spans="3:4" x14ac:dyDescent="0.2">
      <c r="C140" s="3">
        <f t="shared" si="7"/>
        <v>-1.1611660335197709</v>
      </c>
      <c r="D140">
        <f t="shared" si="6"/>
        <v>0.20329608578957267</v>
      </c>
    </row>
    <row r="141" spans="3:4" x14ac:dyDescent="0.2">
      <c r="C141" s="3">
        <f t="shared" si="7"/>
        <v>-1.0951466389504634</v>
      </c>
      <c r="D141">
        <f t="shared" si="6"/>
        <v>0.21901575445400456</v>
      </c>
    </row>
    <row r="142" spans="3:4" x14ac:dyDescent="0.2">
      <c r="C142" s="3">
        <f t="shared" si="7"/>
        <v>-1.0291272443811559</v>
      </c>
      <c r="D142">
        <f t="shared" si="6"/>
        <v>0.23492476247792085</v>
      </c>
    </row>
    <row r="143" spans="3:4" x14ac:dyDescent="0.2">
      <c r="C143" s="3">
        <f t="shared" si="7"/>
        <v>-0.96310784981184838</v>
      </c>
      <c r="D143">
        <f t="shared" si="6"/>
        <v>0.25089345842489902</v>
      </c>
    </row>
    <row r="144" spans="3:4" x14ac:dyDescent="0.2">
      <c r="C144" s="3">
        <f t="shared" si="7"/>
        <v>-0.89708845524254088</v>
      </c>
      <c r="D144">
        <f t="shared" si="6"/>
        <v>0.26678228065857035</v>
      </c>
    </row>
    <row r="145" spans="3:4" x14ac:dyDescent="0.2">
      <c r="C145" s="3">
        <f t="shared" si="7"/>
        <v>-0.83106906067323338</v>
      </c>
      <c r="D145">
        <f t="shared" si="6"/>
        <v>0.28244359133927432</v>
      </c>
    </row>
    <row r="146" spans="3:4" x14ac:dyDescent="0.2">
      <c r="C146" s="3">
        <f t="shared" si="7"/>
        <v>-0.76504966610392588</v>
      </c>
      <c r="D146">
        <f t="shared" si="6"/>
        <v>0.29772381157960487</v>
      </c>
    </row>
    <row r="147" spans="3:4" x14ac:dyDescent="0.2">
      <c r="C147" s="3">
        <f t="shared" si="7"/>
        <v>-0.69903027153461839</v>
      </c>
      <c r="D147">
        <f t="shared" si="6"/>
        <v>0.31246581947571922</v>
      </c>
    </row>
    <row r="148" spans="3:4" x14ac:dyDescent="0.2">
      <c r="C148" s="3">
        <f t="shared" si="7"/>
        <v>-0.63301087696531089</v>
      </c>
      <c r="D148">
        <f t="shared" si="6"/>
        <v>0.32651156218444671</v>
      </c>
    </row>
    <row r="149" spans="3:4" x14ac:dyDescent="0.2">
      <c r="C149" s="3">
        <f t="shared" si="7"/>
        <v>-0.56699148239600339</v>
      </c>
      <c r="D149">
        <f t="shared" si="6"/>
        <v>0.33970482379331207</v>
      </c>
    </row>
    <row r="150" spans="3:4" x14ac:dyDescent="0.2">
      <c r="C150" s="3">
        <f t="shared" si="7"/>
        <v>-0.50097208782669589</v>
      </c>
      <c r="D150">
        <f t="shared" si="6"/>
        <v>0.35189408287208268</v>
      </c>
    </row>
    <row r="151" spans="3:4" x14ac:dyDescent="0.2">
      <c r="C151" s="3">
        <f t="shared" si="7"/>
        <v>-0.43495269325738839</v>
      </c>
      <c r="D151">
        <f t="shared" si="6"/>
        <v>0.36293538769511363</v>
      </c>
    </row>
    <row r="152" spans="3:4" x14ac:dyDescent="0.2">
      <c r="C152" s="3">
        <f t="shared" si="7"/>
        <v>-0.36893329868808089</v>
      </c>
      <c r="D152">
        <f t="shared" si="6"/>
        <v>0.37269517351102427</v>
      </c>
    </row>
    <row r="153" spans="3:4" x14ac:dyDescent="0.2">
      <c r="C153" s="3">
        <f t="shared" si="7"/>
        <v>-0.30291390411877339</v>
      </c>
      <c r="D153">
        <f t="shared" si="6"/>
        <v>0.38105294515106092</v>
      </c>
    </row>
    <row r="154" spans="3:4" x14ac:dyDescent="0.2">
      <c r="C154" s="3">
        <f t="shared" si="7"/>
        <v>-0.23689450954946589</v>
      </c>
      <c r="D154">
        <f t="shared" si="6"/>
        <v>0.38790374984905479</v>
      </c>
    </row>
    <row r="155" spans="3:4" x14ac:dyDescent="0.2">
      <c r="C155" s="3">
        <f t="shared" si="7"/>
        <v>-0.17087511498015839</v>
      </c>
      <c r="D155">
        <f t="shared" si="6"/>
        <v>0.39316036942089544</v>
      </c>
    </row>
    <row r="156" spans="3:4" x14ac:dyDescent="0.2">
      <c r="C156" s="3">
        <f t="shared" si="7"/>
        <v>-0.10485572041085088</v>
      </c>
      <c r="D156">
        <f t="shared" si="6"/>
        <v>0.39675516782917047</v>
      </c>
    </row>
    <row r="157" spans="3:4" x14ac:dyDescent="0.2">
      <c r="C157" s="3">
        <f t="shared" si="7"/>
        <v>-3.8836325841543368E-2</v>
      </c>
      <c r="D157">
        <f t="shared" si="6"/>
        <v>0.39864153943180985</v>
      </c>
    </row>
    <row r="158" spans="3:4" x14ac:dyDescent="0.2">
      <c r="C158" s="3">
        <f t="shared" si="7"/>
        <v>2.7183068727764145E-2</v>
      </c>
      <c r="D158">
        <f t="shared" si="6"/>
        <v>0.39879491456555288</v>
      </c>
    </row>
    <row r="159" spans="3:4" x14ac:dyDescent="0.2">
      <c r="C159" s="3">
        <f t="shared" si="7"/>
        <v>9.3202463297071658E-2</v>
      </c>
      <c r="D159">
        <f t="shared" si="6"/>
        <v>0.39721329213278567</v>
      </c>
    </row>
    <row r="160" spans="3:4" x14ac:dyDescent="0.2">
      <c r="C160" s="3">
        <f t="shared" si="7"/>
        <v>0.15922185786637916</v>
      </c>
      <c r="D160">
        <f t="shared" si="6"/>
        <v>0.3939172830525931</v>
      </c>
    </row>
    <row r="161" spans="3:4" x14ac:dyDescent="0.2">
      <c r="C161" s="3">
        <f t="shared" si="7"/>
        <v>0.22524125243568666</v>
      </c>
      <c r="D161">
        <f t="shared" ref="D161:D177" si="8">NORMDIST(C161,$E$5,$E$6,FALSE)</f>
        <v>0.38894966325706953</v>
      </c>
    </row>
    <row r="162" spans="3:4" x14ac:dyDescent="0.2">
      <c r="C162" s="3">
        <f t="shared" ref="C162:C177" si="9">($C$36-$C$97)/80+C161</f>
        <v>0.29126064700499416</v>
      </c>
      <c r="D162">
        <f t="shared" si="8"/>
        <v>0.38237444978552709</v>
      </c>
    </row>
    <row r="163" spans="3:4" x14ac:dyDescent="0.2">
      <c r="C163" s="3">
        <f t="shared" si="9"/>
        <v>0.35728004157430165</v>
      </c>
      <c r="D163">
        <f t="shared" si="8"/>
        <v>0.37427552787330226</v>
      </c>
    </row>
    <row r="164" spans="3:4" x14ac:dyDescent="0.2">
      <c r="C164" s="3">
        <f t="shared" si="9"/>
        <v>0.42329943614360915</v>
      </c>
      <c r="D164">
        <f t="shared" si="8"/>
        <v>0.36475487019450931</v>
      </c>
    </row>
    <row r="165" spans="3:4" x14ac:dyDescent="0.2">
      <c r="C165" s="3">
        <f t="shared" si="9"/>
        <v>0.48931883071291665</v>
      </c>
      <c r="D165">
        <f t="shared" si="8"/>
        <v>0.35393040109660612</v>
      </c>
    </row>
    <row r="166" spans="3:4" x14ac:dyDescent="0.2">
      <c r="C166" s="3">
        <f t="shared" si="9"/>
        <v>0.55533822528222421</v>
      </c>
      <c r="D166">
        <f t="shared" si="8"/>
        <v>0.34193356833072219</v>
      </c>
    </row>
    <row r="167" spans="3:4" x14ac:dyDescent="0.2">
      <c r="C167" s="3">
        <f t="shared" si="9"/>
        <v>0.62135761985153171</v>
      </c>
      <c r="D167">
        <f t="shared" si="8"/>
        <v>0.32890669210056339</v>
      </c>
    </row>
    <row r="168" spans="3:4" x14ac:dyDescent="0.2">
      <c r="C168" s="3">
        <f t="shared" si="9"/>
        <v>0.68737701442083921</v>
      </c>
      <c r="D168">
        <f t="shared" si="8"/>
        <v>0.31500016599709879</v>
      </c>
    </row>
    <row r="169" spans="3:4" x14ac:dyDescent="0.2">
      <c r="C169" s="3">
        <f t="shared" si="9"/>
        <v>0.7533964089901467</v>
      </c>
      <c r="D169">
        <f t="shared" si="8"/>
        <v>0.300369586444589</v>
      </c>
    </row>
    <row r="170" spans="3:4" x14ac:dyDescent="0.2">
      <c r="C170" s="3">
        <f t="shared" si="9"/>
        <v>0.8194158035594542</v>
      </c>
      <c r="D170">
        <f t="shared" si="8"/>
        <v>0.28517288666203128</v>
      </c>
    </row>
    <row r="171" spans="3:4" x14ac:dyDescent="0.2">
      <c r="C171" s="3">
        <f t="shared" si="9"/>
        <v>0.8854351981287617</v>
      </c>
      <c r="D171">
        <f t="shared" si="8"/>
        <v>0.26956754796271731</v>
      </c>
    </row>
    <row r="172" spans="3:4" x14ac:dyDescent="0.2">
      <c r="C172" s="3">
        <f t="shared" si="9"/>
        <v>0.9514545926980692</v>
      </c>
      <c r="D172">
        <f t="shared" si="8"/>
        <v>0.25370795569731314</v>
      </c>
    </row>
    <row r="173" spans="3:4" x14ac:dyDescent="0.2">
      <c r="C173" s="3">
        <f t="shared" si="9"/>
        <v>1.0174739872673768</v>
      </c>
      <c r="D173">
        <f t="shared" si="8"/>
        <v>0.23774295960614242</v>
      </c>
    </row>
    <row r="174" spans="3:4" x14ac:dyDescent="0.2">
      <c r="C174" s="3">
        <f t="shared" si="9"/>
        <v>1.0834933818366843</v>
      </c>
      <c r="D174">
        <f t="shared" si="8"/>
        <v>0.22181368916856997</v>
      </c>
    </row>
    <row r="175" spans="3:4" x14ac:dyDescent="0.2">
      <c r="C175" s="3">
        <f t="shared" si="9"/>
        <v>1.1495127764059918</v>
      </c>
      <c r="D175">
        <f t="shared" si="8"/>
        <v>0.20605166415560225</v>
      </c>
    </row>
    <row r="176" spans="3:4" x14ac:dyDescent="0.2">
      <c r="C176" s="3">
        <f t="shared" si="9"/>
        <v>1.2155321709752993</v>
      </c>
      <c r="D176">
        <f t="shared" si="8"/>
        <v>0.19057722946709704</v>
      </c>
    </row>
    <row r="177" spans="3:4" x14ac:dyDescent="0.2">
      <c r="C177" s="3">
        <f t="shared" si="9"/>
        <v>1.2815515655446068</v>
      </c>
      <c r="D177">
        <f t="shared" si="8"/>
        <v>0.1754983319324854</v>
      </c>
    </row>
  </sheetData>
  <phoneticPr fontId="0" type="noConversion"/>
  <printOptions horizontalCentered="1"/>
  <pageMargins left="0.25" right="0.25" top="0.5" bottom="0.5" header="0.5" footer="0.5"/>
  <pageSetup scale="83" fitToHeight="0" orientation="portrait" r:id="rId1"/>
  <headerFooter alignWithMargins="0"/>
  <drawing r:id="rId2"/>
  <legacyDrawing r:id="rId3"/>
  <oleObjects>
    <mc:AlternateContent xmlns:mc="http://schemas.openxmlformats.org/markup-compatibility/2006">
      <mc:Choice Requires="x14">
        <oleObject progId="Equation.3" shapeId="1034" r:id="rId4">
          <objectPr defaultSize="0" autoPict="0" r:id="rId5">
            <anchor moveWithCells="1">
              <from>
                <xdr:col>1</xdr:col>
                <xdr:colOff>352425</xdr:colOff>
                <xdr:row>44</xdr:row>
                <xdr:rowOff>133350</xdr:rowOff>
              </from>
              <to>
                <xdr:col>4</xdr:col>
                <xdr:colOff>561975</xdr:colOff>
                <xdr:row>49</xdr:row>
                <xdr:rowOff>114300</xdr:rowOff>
              </to>
            </anchor>
          </objectPr>
        </oleObject>
      </mc:Choice>
      <mc:Fallback>
        <oleObject progId="Equation.3" shapeId="1034" r:id="rId4"/>
      </mc:Fallback>
    </mc:AlternateContent>
    <mc:AlternateContent xmlns:mc="http://schemas.openxmlformats.org/markup-compatibility/2006">
      <mc:Choice Requires="x14">
        <oleObject progId="Equation.3" shapeId="1041" r:id="rId6">
          <objectPr defaultSize="0" autoPict="0" r:id="rId7">
            <anchor moveWithCells="1">
              <from>
                <xdr:col>3</xdr:col>
                <xdr:colOff>171450</xdr:colOff>
                <xdr:row>41</xdr:row>
                <xdr:rowOff>133350</xdr:rowOff>
              </from>
              <to>
                <xdr:col>4</xdr:col>
                <xdr:colOff>200025</xdr:colOff>
                <xdr:row>44</xdr:row>
                <xdr:rowOff>38100</xdr:rowOff>
              </to>
            </anchor>
          </objectPr>
        </oleObject>
      </mc:Choice>
      <mc:Fallback>
        <oleObject progId="Equation.3" shapeId="1041" r:id="rId6"/>
      </mc:Fallback>
    </mc:AlternateContent>
  </oleObjects>
  <mc:AlternateContent xmlns:mc="http://schemas.openxmlformats.org/markup-compatibility/2006">
    <mc:Choice Requires="x14">
      <controls>
        <mc:AlternateContent xmlns:mc="http://schemas.openxmlformats.org/markup-compatibility/2006">
          <mc:Choice Requires="x14">
            <control shapeId="1129" r:id="rId8" name="Scroll Bar 105">
              <controlPr defaultSize="0" autoPict="0">
                <anchor moveWithCells="1">
                  <from>
                    <xdr:col>2</xdr:col>
                    <xdr:colOff>76200</xdr:colOff>
                    <xdr:row>12</xdr:row>
                    <xdr:rowOff>9525</xdr:rowOff>
                  </from>
                  <to>
                    <xdr:col>5</xdr:col>
                    <xdr:colOff>581025</xdr:colOff>
                    <xdr:row>13</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L23"/>
  <sheetViews>
    <sheetView showGridLines="0" workbookViewId="0"/>
  </sheetViews>
  <sheetFormatPr defaultRowHeight="12.75" x14ac:dyDescent="0.2"/>
  <cols>
    <col min="8" max="8" width="8.375" customWidth="1"/>
  </cols>
  <sheetData>
    <row r="2" spans="1:1" x14ac:dyDescent="0.2">
      <c r="A2" s="87" t="s">
        <v>38</v>
      </c>
    </row>
    <row r="3" spans="1:1" x14ac:dyDescent="0.2">
      <c r="A3" s="19" t="s">
        <v>45</v>
      </c>
    </row>
    <row r="4" spans="1:1" x14ac:dyDescent="0.2">
      <c r="A4" s="19" t="s">
        <v>39</v>
      </c>
    </row>
    <row r="5" spans="1:1" x14ac:dyDescent="0.2">
      <c r="A5" s="19" t="s">
        <v>46</v>
      </c>
    </row>
    <row r="7" spans="1:1" x14ac:dyDescent="0.2">
      <c r="A7" s="19" t="s">
        <v>40</v>
      </c>
    </row>
    <row r="8" spans="1:1" x14ac:dyDescent="0.2">
      <c r="A8" s="19" t="s">
        <v>47</v>
      </c>
    </row>
    <row r="9" spans="1:1" x14ac:dyDescent="0.2">
      <c r="A9" s="19" t="s">
        <v>48</v>
      </c>
    </row>
    <row r="11" spans="1:1" x14ac:dyDescent="0.2">
      <c r="A11" s="19" t="s">
        <v>41</v>
      </c>
    </row>
    <row r="12" spans="1:1" x14ac:dyDescent="0.2">
      <c r="A12" s="19" t="s">
        <v>42</v>
      </c>
    </row>
    <row r="13" spans="1:1" x14ac:dyDescent="0.2">
      <c r="A13" s="19" t="s">
        <v>43</v>
      </c>
    </row>
    <row r="15" spans="1:1" x14ac:dyDescent="0.2">
      <c r="A15" s="87" t="s">
        <v>44</v>
      </c>
    </row>
    <row r="17" spans="1:12" ht="23.25" x14ac:dyDescent="0.35">
      <c r="A17" s="16"/>
      <c r="B17" s="17" t="s">
        <v>13</v>
      </c>
      <c r="C17" s="16"/>
      <c r="D17" s="16"/>
      <c r="E17" s="16"/>
      <c r="F17" s="16"/>
      <c r="G17" s="16"/>
      <c r="H17" s="16"/>
      <c r="I17" s="16"/>
      <c r="J17" s="16"/>
      <c r="K17" s="16"/>
      <c r="L17" s="16"/>
    </row>
    <row r="18" spans="1:12" x14ac:dyDescent="0.2">
      <c r="A18" s="11" t="s">
        <v>10</v>
      </c>
      <c r="L18" s="14" t="s">
        <v>14</v>
      </c>
    </row>
    <row r="19" spans="1:12" x14ac:dyDescent="0.2">
      <c r="A19" s="12" t="s">
        <v>9</v>
      </c>
    </row>
    <row r="21" spans="1:12" x14ac:dyDescent="0.2">
      <c r="A21" s="20" t="s">
        <v>15</v>
      </c>
    </row>
    <row r="23" spans="1:12" x14ac:dyDescent="0.2">
      <c r="A23" s="19"/>
    </row>
  </sheetData>
  <hyperlinks>
    <hyperlink ref="A19" r:id="rId1"/>
    <hyperlink ref="A21" r:id="rId2"/>
  </hyperlinks>
  <printOptions horizontalCentered="1"/>
  <pageMargins left="0.25" right="0.25" top="0.5" bottom="0.5" header="0.5" footer="0.5"/>
  <pageSetup scale="83" fitToHeight="0" orientation="portrait" r:id="rId3"/>
  <headerFooter alignWithMargins="0"/>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3</vt:i4>
      </vt:variant>
      <vt:variant>
        <vt:lpstr>Named Ranges</vt:lpstr>
      </vt:variant>
      <vt:variant>
        <vt:i4>4</vt:i4>
      </vt:variant>
    </vt:vector>
  </HeadingPairs>
  <TitlesOfParts>
    <vt:vector size="11" baseType="lpstr">
      <vt:lpstr>Between</vt:lpstr>
      <vt:lpstr>Right-Tailed</vt:lpstr>
      <vt:lpstr>Left-Tailed</vt:lpstr>
      <vt:lpstr>Readme</vt:lpstr>
      <vt:lpstr>Between Graph</vt:lpstr>
      <vt:lpstr>Right-Tailed Graph</vt:lpstr>
      <vt:lpstr>Left-Tailed Graph</vt:lpstr>
      <vt:lpstr>Between!Print_Area</vt:lpstr>
      <vt:lpstr>'Left-Tailed'!Print_Area</vt:lpstr>
      <vt:lpstr>Readme!Print_Area</vt:lpstr>
      <vt:lpstr>'Right-Tailed'!Print_Area</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Graphing a Normal Distribution in Excel</dc:title>
  <dc:creator>Vertex42.com</dc:creator>
  <cp:keywords>Normal Distribution</cp:keywords>
  <dc:description>(c) 2004 Vertex42 LLC. All Rights Reserved.</dc:description>
  <cp:lastModifiedBy>Tung Liu</cp:lastModifiedBy>
  <cp:lastPrinted>2011-12-17T03:33:57Z</cp:lastPrinted>
  <dcterms:created xsi:type="dcterms:W3CDTF">2004-05-08T14:10:44Z</dcterms:created>
  <dcterms:modified xsi:type="dcterms:W3CDTF">2013-05-27T14:20:53Z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2004 Vertex42 LLC</vt:lpwstr>
  </property>
  <property fmtid="{D5CDD505-2E9C-101B-9397-08002B2CF9AE}" pid="3" name="Version">
    <vt:lpwstr>1.0.1</vt:lpwstr>
  </property>
</Properties>
</file>