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trlProps/ctrlProp2.xml" ContentType="application/vnd.ms-excel.controlproperties+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trlProps/ctrlProp3.xml" ContentType="application/vnd.ms-excel.controlproperties+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95" windowWidth="19320" windowHeight="13680"/>
  </bookViews>
  <sheets>
    <sheet name="Between" sheetId="11" r:id="rId1"/>
    <sheet name="Between Graph" sheetId="13" r:id="rId2"/>
    <sheet name="Right-Tailed" sheetId="10" r:id="rId3"/>
    <sheet name="Right-Tailed Graph" sheetId="9" r:id="rId4"/>
    <sheet name="Left-Tailed" sheetId="1" r:id="rId5"/>
    <sheet name="Left-Tailed Graph" sheetId="5" r:id="rId6"/>
    <sheet name="Readme" sheetId="8" r:id="rId7"/>
  </sheets>
  <definedNames>
    <definedName name="_xlnm.Print_Area" localSheetId="0">Between!$A$2:$L$46</definedName>
    <definedName name="_xlnm.Print_Area" localSheetId="4">'Left-Tailed'!$A$3:$L$45</definedName>
    <definedName name="_xlnm.Print_Area" localSheetId="6">Readme!$A$19:$L$21</definedName>
    <definedName name="_xlnm.Print_Area" localSheetId="2">'Right-Tailed'!$A$2:$L$45</definedName>
  </definedNames>
  <calcPr calcId="145621"/>
</workbook>
</file>

<file path=xl/calcChain.xml><?xml version="1.0" encoding="utf-8"?>
<calcChain xmlns="http://schemas.openxmlformats.org/spreadsheetml/2006/main">
  <c r="E16" i="1" l="1"/>
  <c r="E16" i="10"/>
  <c r="E16" i="11"/>
  <c r="E36" i="10" l="1"/>
  <c r="C21" i="1" l="1"/>
  <c r="C21" i="10"/>
  <c r="C21" i="11" l="1"/>
  <c r="D18" i="1" l="1"/>
  <c r="C36" i="1" s="1"/>
  <c r="D18" i="10"/>
  <c r="C36" i="10" s="1"/>
  <c r="D18" i="11" l="1"/>
  <c r="C36" i="11" s="1"/>
  <c r="C35" i="11" l="1"/>
  <c r="C38" i="11" l="1"/>
  <c r="C37" i="11"/>
  <c r="B54" i="11"/>
  <c r="B55" i="11" s="1"/>
  <c r="B42" i="11"/>
  <c r="C178" i="10"/>
  <c r="C37" i="10"/>
  <c r="C28" i="10" s="1"/>
  <c r="C23" i="10" s="1"/>
  <c r="B53" i="10"/>
  <c r="C53" i="10" s="1"/>
  <c r="E53" i="10" s="1"/>
  <c r="B41" i="10"/>
  <c r="C22" i="10" l="1"/>
  <c r="C24" i="10"/>
  <c r="C29" i="11"/>
  <c r="C28" i="11"/>
  <c r="B54" i="10"/>
  <c r="B55" i="10" s="1"/>
  <c r="C55" i="10" s="1"/>
  <c r="C98" i="10"/>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99" i="11"/>
  <c r="C179" i="11"/>
  <c r="D179" i="11" s="1"/>
  <c r="C55" i="11"/>
  <c r="B56" i="11"/>
  <c r="C54" i="11"/>
  <c r="D53" i="10"/>
  <c r="C37" i="1"/>
  <c r="C28" i="1" s="1"/>
  <c r="C23" i="1" s="1"/>
  <c r="B53" i="1"/>
  <c r="B98" i="1" s="1"/>
  <c r="C98" i="1" s="1"/>
  <c r="B41" i="1"/>
  <c r="C23" i="11" l="1"/>
  <c r="C22" i="11"/>
  <c r="B56" i="10"/>
  <c r="C54" i="10"/>
  <c r="E54" i="10" s="1"/>
  <c r="C22" i="1"/>
  <c r="C24" i="1"/>
  <c r="C24" i="11"/>
  <c r="D99" i="10"/>
  <c r="D98" i="10"/>
  <c r="C100" i="11"/>
  <c r="C101" i="11" s="1"/>
  <c r="C102" i="11" s="1"/>
  <c r="C103" i="11" s="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D99" i="11"/>
  <c r="B57" i="11"/>
  <c r="C56" i="11"/>
  <c r="E55" i="11"/>
  <c r="D55" i="11"/>
  <c r="E54" i="11"/>
  <c r="D54" i="11"/>
  <c r="E55" i="10"/>
  <c r="D55" i="10"/>
  <c r="B57" i="10"/>
  <c r="C56" i="10"/>
  <c r="B54" i="1"/>
  <c r="C53" i="1"/>
  <c r="D98" i="1"/>
  <c r="C99" i="1"/>
  <c r="D99" i="1" s="1"/>
  <c r="D54" i="10" l="1"/>
  <c r="E56" i="11"/>
  <c r="D56" i="11"/>
  <c r="B58" i="11"/>
  <c r="C57" i="11"/>
  <c r="D100" i="11"/>
  <c r="E56" i="10"/>
  <c r="D56" i="10"/>
  <c r="C57" i="10"/>
  <c r="B58" i="10"/>
  <c r="D100" i="10"/>
  <c r="C100" i="1"/>
  <c r="D100" i="1" s="1"/>
  <c r="D53" i="1"/>
  <c r="E53" i="1"/>
  <c r="C54" i="1"/>
  <c r="B55" i="1"/>
  <c r="D101" i="11" l="1"/>
  <c r="E57" i="11"/>
  <c r="D57" i="11"/>
  <c r="B59" i="11"/>
  <c r="C58" i="11"/>
  <c r="D101" i="10"/>
  <c r="B59" i="10"/>
  <c r="C58" i="10"/>
  <c r="E57" i="10"/>
  <c r="D57" i="10"/>
  <c r="C101" i="1"/>
  <c r="C102" i="1" s="1"/>
  <c r="B56" i="1"/>
  <c r="C55" i="1"/>
  <c r="D54" i="1"/>
  <c r="E54" i="1"/>
  <c r="E58" i="11" l="1"/>
  <c r="D58" i="11"/>
  <c r="B60" i="11"/>
  <c r="C59" i="11"/>
  <c r="D102" i="11"/>
  <c r="E58" i="10"/>
  <c r="D58" i="10"/>
  <c r="C59" i="10"/>
  <c r="B60" i="10"/>
  <c r="D102" i="10"/>
  <c r="D101" i="1"/>
  <c r="D55" i="1"/>
  <c r="E55" i="1"/>
  <c r="D102" i="1"/>
  <c r="C103" i="1"/>
  <c r="C56" i="1"/>
  <c r="B57" i="1"/>
  <c r="D103" i="11" l="1"/>
  <c r="E59" i="11"/>
  <c r="D59" i="11"/>
  <c r="B61" i="11"/>
  <c r="C60" i="11"/>
  <c r="D103" i="10"/>
  <c r="C60" i="10"/>
  <c r="B61" i="10"/>
  <c r="E59" i="10"/>
  <c r="D59" i="10"/>
  <c r="C57" i="1"/>
  <c r="B58" i="1"/>
  <c r="E56" i="1"/>
  <c r="D56" i="1"/>
  <c r="D103" i="1"/>
  <c r="C104" i="1"/>
  <c r="E60" i="11" l="1"/>
  <c r="D60" i="11"/>
  <c r="B62" i="11"/>
  <c r="C61" i="11"/>
  <c r="D104" i="11"/>
  <c r="D104" i="10"/>
  <c r="B62" i="10"/>
  <c r="C61" i="10"/>
  <c r="D60" i="10"/>
  <c r="E60" i="10"/>
  <c r="B59" i="1"/>
  <c r="C58" i="1"/>
  <c r="D57" i="1"/>
  <c r="E57" i="1"/>
  <c r="D104" i="1"/>
  <c r="C105" i="1"/>
  <c r="D105" i="11" l="1"/>
  <c r="E61" i="11"/>
  <c r="D61" i="11"/>
  <c r="C62" i="11"/>
  <c r="B63" i="11"/>
  <c r="D105" i="10"/>
  <c r="E61" i="10"/>
  <c r="D61" i="10"/>
  <c r="C62" i="10"/>
  <c r="B63" i="10"/>
  <c r="D58" i="1"/>
  <c r="E58" i="1"/>
  <c r="B60" i="1"/>
  <c r="C59" i="1"/>
  <c r="D105" i="1"/>
  <c r="C106" i="1"/>
  <c r="B64" i="11" l="1"/>
  <c r="C63" i="11"/>
  <c r="E62" i="11"/>
  <c r="D62" i="11"/>
  <c r="D106" i="11"/>
  <c r="D106" i="10"/>
  <c r="B64" i="10"/>
  <c r="C63" i="10"/>
  <c r="E62" i="10"/>
  <c r="D62" i="10"/>
  <c r="E59" i="1"/>
  <c r="D59" i="1"/>
  <c r="C60" i="1"/>
  <c r="B61" i="1"/>
  <c r="D106" i="1"/>
  <c r="C107" i="1"/>
  <c r="D107" i="11" l="1"/>
  <c r="E63" i="11"/>
  <c r="D63" i="11"/>
  <c r="B65" i="11"/>
  <c r="C64" i="11"/>
  <c r="D107" i="10"/>
  <c r="E63" i="10"/>
  <c r="D63" i="10"/>
  <c r="C64" i="10"/>
  <c r="B65" i="10"/>
  <c r="D107" i="1"/>
  <c r="C108" i="1"/>
  <c r="B62" i="1"/>
  <c r="C61" i="1"/>
  <c r="D60" i="1"/>
  <c r="E60" i="1"/>
  <c r="E64" i="11" l="1"/>
  <c r="D64" i="11"/>
  <c r="B66" i="11"/>
  <c r="C65" i="11"/>
  <c r="D108" i="11"/>
  <c r="D108" i="10"/>
  <c r="B66" i="10"/>
  <c r="C65" i="10"/>
  <c r="D64" i="10"/>
  <c r="E64" i="10"/>
  <c r="D108" i="1"/>
  <c r="C109" i="1"/>
  <c r="B63" i="1"/>
  <c r="C62" i="1"/>
  <c r="E61" i="1"/>
  <c r="D61" i="1"/>
  <c r="D109" i="11" l="1"/>
  <c r="E65" i="11"/>
  <c r="D65" i="11"/>
  <c r="B67" i="11"/>
  <c r="C66" i="11"/>
  <c r="D109" i="10"/>
  <c r="E65" i="10"/>
  <c r="D65" i="10"/>
  <c r="C66" i="10"/>
  <c r="B67" i="10"/>
  <c r="E62" i="1"/>
  <c r="D62" i="1"/>
  <c r="C63" i="1"/>
  <c r="B64" i="1"/>
  <c r="D109" i="1"/>
  <c r="C110" i="1"/>
  <c r="E66" i="11" l="1"/>
  <c r="D66" i="11"/>
  <c r="C67" i="11"/>
  <c r="B68" i="11"/>
  <c r="D110" i="11"/>
  <c r="B68" i="10"/>
  <c r="C67" i="10"/>
  <c r="E66" i="10"/>
  <c r="D66" i="10"/>
  <c r="D110" i="10"/>
  <c r="D110" i="1"/>
  <c r="C111" i="1"/>
  <c r="C64" i="1"/>
  <c r="B65" i="1"/>
  <c r="D63" i="1"/>
  <c r="E63" i="1"/>
  <c r="C68" i="11" l="1"/>
  <c r="B69" i="11"/>
  <c r="E67" i="11"/>
  <c r="D67" i="11"/>
  <c r="D111" i="11"/>
  <c r="D111" i="10"/>
  <c r="E67" i="10"/>
  <c r="D67" i="10"/>
  <c r="C68" i="10"/>
  <c r="B69" i="10"/>
  <c r="B66" i="1"/>
  <c r="C65" i="1"/>
  <c r="D111" i="1"/>
  <c r="C112" i="1"/>
  <c r="D64" i="1"/>
  <c r="E64" i="1"/>
  <c r="D112" i="11" l="1"/>
  <c r="D68" i="11"/>
  <c r="E68" i="11"/>
  <c r="B70" i="11"/>
  <c r="C69" i="11"/>
  <c r="B70" i="10"/>
  <c r="C69" i="10"/>
  <c r="E68" i="10"/>
  <c r="D68" i="10"/>
  <c r="D112" i="10"/>
  <c r="D112" i="1"/>
  <c r="C113" i="1"/>
  <c r="B67" i="1"/>
  <c r="C66" i="1"/>
  <c r="E65" i="1"/>
  <c r="D65" i="1"/>
  <c r="B71" i="11" l="1"/>
  <c r="C70" i="11"/>
  <c r="E69" i="11"/>
  <c r="D69" i="11"/>
  <c r="D113" i="11"/>
  <c r="D113" i="10"/>
  <c r="E69" i="10"/>
  <c r="D69" i="10"/>
  <c r="C70" i="10"/>
  <c r="B71" i="10"/>
  <c r="E66" i="1"/>
  <c r="D66" i="1"/>
  <c r="D113" i="1"/>
  <c r="C114" i="1"/>
  <c r="C67" i="1"/>
  <c r="B68" i="1"/>
  <c r="B72" i="11" l="1"/>
  <c r="C71" i="11"/>
  <c r="D114" i="11"/>
  <c r="D70" i="11"/>
  <c r="E70" i="11"/>
  <c r="D114" i="10"/>
  <c r="B72" i="10"/>
  <c r="C71" i="10"/>
  <c r="D70" i="10"/>
  <c r="E70" i="10"/>
  <c r="B69" i="1"/>
  <c r="C68" i="1"/>
  <c r="D67" i="1"/>
  <c r="E67" i="1"/>
  <c r="D114" i="1"/>
  <c r="C115" i="1"/>
  <c r="D115" i="11" l="1"/>
  <c r="E71" i="11"/>
  <c r="D71" i="11"/>
  <c r="B73" i="11"/>
  <c r="C72" i="11"/>
  <c r="E71" i="10"/>
  <c r="D71" i="10"/>
  <c r="D115" i="10"/>
  <c r="C72" i="10"/>
  <c r="B73" i="10"/>
  <c r="C69" i="1"/>
  <c r="B70" i="1"/>
  <c r="D115" i="1"/>
  <c r="C116" i="1"/>
  <c r="E68" i="1"/>
  <c r="D68" i="1"/>
  <c r="B74" i="11" l="1"/>
  <c r="C73" i="11"/>
  <c r="D116" i="11"/>
  <c r="E72" i="11"/>
  <c r="D72" i="11"/>
  <c r="D72" i="10"/>
  <c r="E72" i="10"/>
  <c r="B74" i="10"/>
  <c r="C73" i="10"/>
  <c r="D116" i="10"/>
  <c r="D116" i="1"/>
  <c r="C117" i="1"/>
  <c r="B71" i="1"/>
  <c r="C70" i="1"/>
  <c r="E69" i="1"/>
  <c r="D69" i="1"/>
  <c r="D117" i="11" l="1"/>
  <c r="E73" i="11"/>
  <c r="D73" i="11"/>
  <c r="B75" i="11"/>
  <c r="C74" i="11"/>
  <c r="D117" i="10"/>
  <c r="E73" i="10"/>
  <c r="D73" i="10"/>
  <c r="C74" i="10"/>
  <c r="B75" i="10"/>
  <c r="D117" i="1"/>
  <c r="C118" i="1"/>
  <c r="E70" i="1"/>
  <c r="D70" i="1"/>
  <c r="B72" i="1"/>
  <c r="C71" i="1"/>
  <c r="C75" i="11" l="1"/>
  <c r="B76" i="11"/>
  <c r="D118" i="11"/>
  <c r="E74" i="11"/>
  <c r="D74" i="11"/>
  <c r="B76" i="10"/>
  <c r="C75" i="10"/>
  <c r="D118" i="10"/>
  <c r="E74" i="10"/>
  <c r="D74" i="10"/>
  <c r="D118" i="1"/>
  <c r="C119" i="1"/>
  <c r="C72" i="1"/>
  <c r="B73" i="1"/>
  <c r="E71" i="1"/>
  <c r="D71" i="1"/>
  <c r="D119" i="11" l="1"/>
  <c r="C76" i="11"/>
  <c r="B77" i="11"/>
  <c r="E75" i="11"/>
  <c r="D75" i="11"/>
  <c r="D119" i="10"/>
  <c r="E75" i="10"/>
  <c r="D75" i="10"/>
  <c r="C76" i="10"/>
  <c r="B77" i="10"/>
  <c r="C73" i="1"/>
  <c r="B74" i="1"/>
  <c r="D72" i="1"/>
  <c r="E72" i="1"/>
  <c r="D119" i="1"/>
  <c r="C120" i="1"/>
  <c r="E76" i="11" l="1"/>
  <c r="D76" i="11"/>
  <c r="B78" i="11"/>
  <c r="C77" i="11"/>
  <c r="D120" i="11"/>
  <c r="E76" i="10"/>
  <c r="D76" i="10"/>
  <c r="D120" i="10"/>
  <c r="B78" i="10"/>
  <c r="C77" i="10"/>
  <c r="D120" i="1"/>
  <c r="C121" i="1"/>
  <c r="B75" i="1"/>
  <c r="C74" i="1"/>
  <c r="D73" i="1"/>
  <c r="E73" i="1"/>
  <c r="D121" i="11" l="1"/>
  <c r="E77" i="11"/>
  <c r="D77" i="11"/>
  <c r="B79" i="11"/>
  <c r="C78" i="11"/>
  <c r="E77" i="10"/>
  <c r="D77" i="10"/>
  <c r="C78" i="10"/>
  <c r="B79" i="10"/>
  <c r="D121" i="10"/>
  <c r="C75" i="1"/>
  <c r="B76" i="1"/>
  <c r="E74" i="1"/>
  <c r="D74" i="1"/>
  <c r="D121" i="1"/>
  <c r="C122" i="1"/>
  <c r="D78" i="11" l="1"/>
  <c r="E78" i="11"/>
  <c r="B80" i="11"/>
  <c r="C79" i="11"/>
  <c r="D122" i="11"/>
  <c r="E78" i="10"/>
  <c r="D78" i="10"/>
  <c r="D122" i="10"/>
  <c r="B80" i="10"/>
  <c r="C79" i="10"/>
  <c r="D122" i="1"/>
  <c r="C123" i="1"/>
  <c r="E75" i="1"/>
  <c r="D75" i="1"/>
  <c r="C76" i="1"/>
  <c r="B77" i="1"/>
  <c r="C80" i="11" l="1"/>
  <c r="B81" i="11"/>
  <c r="D123" i="11"/>
  <c r="E79" i="11"/>
  <c r="D79" i="11"/>
  <c r="C80" i="10"/>
  <c r="B81" i="10"/>
  <c r="D123" i="10"/>
  <c r="E79" i="10"/>
  <c r="D79" i="10"/>
  <c r="B78" i="1"/>
  <c r="C77" i="1"/>
  <c r="D123" i="1"/>
  <c r="C124" i="1"/>
  <c r="E76" i="1"/>
  <c r="D76" i="1"/>
  <c r="D124" i="11" l="1"/>
  <c r="C81" i="11"/>
  <c r="B82" i="11"/>
  <c r="E80" i="11"/>
  <c r="D80" i="11"/>
  <c r="D124" i="10"/>
  <c r="B82" i="10"/>
  <c r="C81" i="10"/>
  <c r="D80" i="10"/>
  <c r="E80" i="10"/>
  <c r="E77" i="1"/>
  <c r="D77" i="1"/>
  <c r="C78" i="1"/>
  <c r="B79" i="1"/>
  <c r="D124" i="1"/>
  <c r="C125" i="1"/>
  <c r="E81" i="11" l="1"/>
  <c r="D81" i="11"/>
  <c r="D125" i="11"/>
  <c r="B83" i="11"/>
  <c r="C82" i="11"/>
  <c r="D125" i="10"/>
  <c r="E81" i="10"/>
  <c r="D81" i="10"/>
  <c r="C82" i="10"/>
  <c r="B83" i="10"/>
  <c r="B80" i="1"/>
  <c r="C79" i="1"/>
  <c r="E78" i="1"/>
  <c r="D78" i="1"/>
  <c r="D125" i="1"/>
  <c r="C126" i="1"/>
  <c r="B84" i="11" l="1"/>
  <c r="C83" i="11"/>
  <c r="E82" i="11"/>
  <c r="D82" i="11"/>
  <c r="D126" i="11"/>
  <c r="E82" i="10"/>
  <c r="D82" i="10"/>
  <c r="D126" i="10"/>
  <c r="B84" i="10"/>
  <c r="C83" i="10"/>
  <c r="D79" i="1"/>
  <c r="E79" i="1"/>
  <c r="C80" i="1"/>
  <c r="B81" i="1"/>
  <c r="D126" i="1"/>
  <c r="C127" i="1"/>
  <c r="D127" i="11" l="1"/>
  <c r="E83" i="11"/>
  <c r="D83" i="11"/>
  <c r="B85" i="11"/>
  <c r="C84" i="11"/>
  <c r="C84" i="10"/>
  <c r="B85" i="10"/>
  <c r="E83" i="10"/>
  <c r="D83" i="10"/>
  <c r="D127" i="10"/>
  <c r="E80" i="1"/>
  <c r="D80" i="1"/>
  <c r="D127" i="1"/>
  <c r="C128" i="1"/>
  <c r="C81" i="1"/>
  <c r="B82" i="1"/>
  <c r="B86" i="11" l="1"/>
  <c r="C85" i="11"/>
  <c r="D84" i="11"/>
  <c r="E84" i="11"/>
  <c r="D128" i="11"/>
  <c r="D128" i="10"/>
  <c r="B86" i="10"/>
  <c r="C85" i="10"/>
  <c r="E84" i="10"/>
  <c r="D84" i="10"/>
  <c r="D128" i="1"/>
  <c r="C129" i="1"/>
  <c r="B83" i="1"/>
  <c r="C82" i="1"/>
  <c r="D81" i="1"/>
  <c r="E81" i="1"/>
  <c r="E85" i="11" l="1"/>
  <c r="D85" i="11"/>
  <c r="D129" i="11"/>
  <c r="C86" i="11"/>
  <c r="B87" i="11"/>
  <c r="D129" i="10"/>
  <c r="E85" i="10"/>
  <c r="D85" i="10"/>
  <c r="C86" i="10"/>
  <c r="B87" i="10"/>
  <c r="D82" i="1"/>
  <c r="E82" i="1"/>
  <c r="B84" i="1"/>
  <c r="C83" i="1"/>
  <c r="C130" i="1"/>
  <c r="D129" i="1"/>
  <c r="D130" i="11" l="1"/>
  <c r="D86" i="11"/>
  <c r="E86" i="11"/>
  <c r="B88" i="11"/>
  <c r="C87" i="11"/>
  <c r="D86" i="10"/>
  <c r="E86" i="10"/>
  <c r="D130" i="10"/>
  <c r="B88" i="10"/>
  <c r="C87" i="10"/>
  <c r="D83" i="1"/>
  <c r="E83" i="1"/>
  <c r="D130" i="1"/>
  <c r="C131" i="1"/>
  <c r="C84" i="1"/>
  <c r="B85" i="1"/>
  <c r="E87" i="11" l="1"/>
  <c r="D87" i="11"/>
  <c r="B89" i="11"/>
  <c r="C88" i="11"/>
  <c r="D131" i="11"/>
  <c r="C88" i="10"/>
  <c r="B89" i="10"/>
  <c r="E87" i="10"/>
  <c r="D87" i="10"/>
  <c r="D131" i="10"/>
  <c r="D131" i="1"/>
  <c r="C132" i="1"/>
  <c r="C85" i="1"/>
  <c r="B86" i="1"/>
  <c r="E84" i="1"/>
  <c r="D84" i="1"/>
  <c r="D88" i="11" l="1"/>
  <c r="E88" i="11"/>
  <c r="C89" i="11"/>
  <c r="B90" i="11"/>
  <c r="D132" i="11"/>
  <c r="B90" i="10"/>
  <c r="C89" i="10"/>
  <c r="D132" i="10"/>
  <c r="D88" i="10"/>
  <c r="E88" i="10"/>
  <c r="E85" i="1"/>
  <c r="D85" i="1"/>
  <c r="D132" i="1"/>
  <c r="C133" i="1"/>
  <c r="B87" i="1"/>
  <c r="C86" i="1"/>
  <c r="E89" i="11" l="1"/>
  <c r="D89" i="11"/>
  <c r="D133" i="11"/>
  <c r="B91" i="11"/>
  <c r="C90" i="11"/>
  <c r="D133" i="10"/>
  <c r="E89" i="10"/>
  <c r="D89" i="10"/>
  <c r="C90" i="10"/>
  <c r="B91" i="10"/>
  <c r="D133" i="1"/>
  <c r="C134" i="1"/>
  <c r="D86" i="1"/>
  <c r="E86" i="1"/>
  <c r="C87" i="1"/>
  <c r="B88" i="1"/>
  <c r="C91" i="11" l="1"/>
  <c r="B92" i="11"/>
  <c r="D134" i="11"/>
  <c r="E90" i="11"/>
  <c r="D90" i="11"/>
  <c r="B92" i="10"/>
  <c r="C91" i="10"/>
  <c r="D134" i="10"/>
  <c r="E90" i="10"/>
  <c r="D90" i="10"/>
  <c r="C88" i="1"/>
  <c r="B89" i="1"/>
  <c r="D87" i="1"/>
  <c r="E87" i="1"/>
  <c r="D134" i="1"/>
  <c r="C135" i="1"/>
  <c r="C92" i="11" l="1"/>
  <c r="B93" i="11"/>
  <c r="D135" i="11"/>
  <c r="E91" i="11"/>
  <c r="D91" i="11"/>
  <c r="D135" i="10"/>
  <c r="E91" i="10"/>
  <c r="D91" i="10"/>
  <c r="C92" i="10"/>
  <c r="B93" i="10"/>
  <c r="C93" i="10" s="1"/>
  <c r="D135" i="1"/>
  <c r="C136" i="1"/>
  <c r="B90" i="1"/>
  <c r="C89" i="1"/>
  <c r="D88" i="1"/>
  <c r="E88" i="1"/>
  <c r="D136" i="11" l="1"/>
  <c r="B94" i="11"/>
  <c r="C94" i="11" s="1"/>
  <c r="C93" i="11"/>
  <c r="E92" i="11"/>
  <c r="D92" i="11"/>
  <c r="E92" i="10"/>
  <c r="D92" i="10"/>
  <c r="D136" i="10"/>
  <c r="E93" i="10"/>
  <c r="D93" i="10"/>
  <c r="E89" i="1"/>
  <c r="D89" i="1"/>
  <c r="B91" i="1"/>
  <c r="C90" i="1"/>
  <c r="D136" i="1"/>
  <c r="C137" i="1"/>
  <c r="E94" i="11" l="1"/>
  <c r="D94" i="11"/>
  <c r="D137" i="11"/>
  <c r="E93" i="11"/>
  <c r="D93" i="11"/>
  <c r="D137" i="10"/>
  <c r="E90" i="1"/>
  <c r="D90" i="1"/>
  <c r="C91" i="1"/>
  <c r="B92" i="1"/>
  <c r="D137" i="1"/>
  <c r="C138" i="1"/>
  <c r="D138" i="11" l="1"/>
  <c r="D138" i="10"/>
  <c r="B93" i="1"/>
  <c r="C93" i="1" s="1"/>
  <c r="C92" i="1"/>
  <c r="D138" i="1"/>
  <c r="C139" i="1"/>
  <c r="E91" i="1"/>
  <c r="D91" i="1"/>
  <c r="D139" i="11" l="1"/>
  <c r="D139" i="10"/>
  <c r="E93" i="1"/>
  <c r="D93" i="1"/>
  <c r="D139" i="1"/>
  <c r="C140" i="1"/>
  <c r="E92" i="1"/>
  <c r="D92" i="1"/>
  <c r="D140" i="11" l="1"/>
  <c r="D140" i="10"/>
  <c r="D140" i="1"/>
  <c r="C141" i="1"/>
  <c r="D141" i="11" l="1"/>
  <c r="D141" i="10"/>
  <c r="D141" i="1"/>
  <c r="C142" i="1"/>
  <c r="D142" i="11" l="1"/>
  <c r="D142" i="10"/>
  <c r="D142" i="1"/>
  <c r="C143" i="1"/>
  <c r="D143" i="11" l="1"/>
  <c r="D143" i="10"/>
  <c r="D143" i="1"/>
  <c r="C144" i="1"/>
  <c r="D144" i="11" l="1"/>
  <c r="D144" i="10"/>
  <c r="D144" i="1"/>
  <c r="C145" i="1"/>
  <c r="D145" i="11" l="1"/>
  <c r="D145" i="10"/>
  <c r="D145" i="1"/>
  <c r="C146" i="1"/>
  <c r="D146" i="11" l="1"/>
  <c r="D146" i="10"/>
  <c r="D146" i="1"/>
  <c r="C147" i="1"/>
  <c r="D147" i="11" l="1"/>
  <c r="D147" i="10"/>
  <c r="D147" i="1"/>
  <c r="C148" i="1"/>
  <c r="D148" i="11" l="1"/>
  <c r="D148" i="10"/>
  <c r="D148" i="1"/>
  <c r="C149" i="1"/>
  <c r="D149" i="11" l="1"/>
  <c r="D149" i="10"/>
  <c r="D149" i="1"/>
  <c r="C150" i="1"/>
  <c r="D150" i="11" l="1"/>
  <c r="D150" i="10"/>
  <c r="D150" i="1"/>
  <c r="C151" i="1"/>
  <c r="D151" i="11" l="1"/>
  <c r="D151" i="10"/>
  <c r="D151" i="1"/>
  <c r="C152" i="1"/>
  <c r="D152" i="11" l="1"/>
  <c r="D152" i="10"/>
  <c r="D152" i="1"/>
  <c r="C153" i="1"/>
  <c r="D153" i="11" l="1"/>
  <c r="D153" i="10"/>
  <c r="D153" i="1"/>
  <c r="C154" i="1"/>
  <c r="D154" i="11" l="1"/>
  <c r="D154" i="10"/>
  <c r="D154" i="1"/>
  <c r="C155" i="1"/>
  <c r="D155" i="11" l="1"/>
  <c r="D155" i="10"/>
  <c r="D155" i="1"/>
  <c r="C156" i="1"/>
  <c r="D156" i="11" l="1"/>
  <c r="D156" i="10"/>
  <c r="D156" i="1"/>
  <c r="C157" i="1"/>
  <c r="D157" i="11" l="1"/>
  <c r="D157" i="10"/>
  <c r="C158" i="1"/>
  <c r="D157" i="1"/>
  <c r="D158" i="11" l="1"/>
  <c r="D158" i="10"/>
  <c r="C159" i="1"/>
  <c r="D158" i="1"/>
  <c r="D159" i="11" l="1"/>
  <c r="D159" i="10"/>
  <c r="D159" i="1"/>
  <c r="C160" i="1"/>
  <c r="D160" i="11" l="1"/>
  <c r="D160" i="10"/>
  <c r="D160" i="1"/>
  <c r="C161" i="1"/>
  <c r="D161" i="11" l="1"/>
  <c r="D161" i="10"/>
  <c r="D161" i="1"/>
  <c r="C162" i="1"/>
  <c r="D162" i="11" l="1"/>
  <c r="D162" i="10"/>
  <c r="D162" i="1"/>
  <c r="C163" i="1"/>
  <c r="D163" i="11" l="1"/>
  <c r="D163" i="10"/>
  <c r="D163" i="1"/>
  <c r="C164" i="1"/>
  <c r="D164" i="11" l="1"/>
  <c r="D164" i="10"/>
  <c r="D164" i="1"/>
  <c r="C165" i="1"/>
  <c r="D165" i="11" l="1"/>
  <c r="D165" i="10"/>
  <c r="D165" i="1"/>
  <c r="C166" i="1"/>
  <c r="D166" i="11" l="1"/>
  <c r="D166" i="10"/>
  <c r="D166" i="1"/>
  <c r="C167" i="1"/>
  <c r="D167" i="11" l="1"/>
  <c r="D167" i="10"/>
  <c r="D167" i="1"/>
  <c r="C168" i="1"/>
  <c r="D168" i="11" l="1"/>
  <c r="D168" i="10"/>
  <c r="D168" i="1"/>
  <c r="C169" i="1"/>
  <c r="D169" i="11" l="1"/>
  <c r="D169" i="10"/>
  <c r="D169" i="1"/>
  <c r="C170" i="1"/>
  <c r="D170" i="11" l="1"/>
  <c r="D170" i="10"/>
  <c r="D170" i="1"/>
  <c r="C171" i="1"/>
  <c r="D171" i="11" l="1"/>
  <c r="D171" i="10"/>
  <c r="D171" i="1"/>
  <c r="C172" i="1"/>
  <c r="D172" i="11" l="1"/>
  <c r="D172" i="10"/>
  <c r="D172" i="1"/>
  <c r="C173" i="1"/>
  <c r="D173" i="11" l="1"/>
  <c r="D173" i="10"/>
  <c r="D173" i="1"/>
  <c r="C174" i="1"/>
  <c r="D174" i="11" l="1"/>
  <c r="D174" i="10"/>
  <c r="D174" i="1"/>
  <c r="C175" i="1"/>
  <c r="D175" i="11" l="1"/>
  <c r="D175" i="10"/>
  <c r="D175" i="1"/>
  <c r="C176" i="1"/>
  <c r="D176" i="11" l="1"/>
  <c r="D176" i="10"/>
  <c r="D176" i="1"/>
  <c r="C177" i="1"/>
  <c r="D177" i="11" l="1"/>
  <c r="D178" i="11"/>
  <c r="D177" i="10"/>
  <c r="D178" i="10"/>
  <c r="D177" i="1"/>
  <c r="C178" i="1"/>
  <c r="D178" i="1" s="1"/>
</calcChain>
</file>

<file path=xl/comments1.xml><?xml version="1.0" encoding="utf-8"?>
<comments xmlns="http://schemas.openxmlformats.org/spreadsheetml/2006/main">
  <authors>
    <author>Jon</author>
  </authors>
  <commentList>
    <comment ref="E53" authorId="0">
      <text>
        <r>
          <rPr>
            <sz val="8"/>
            <color indexed="81"/>
            <rFont val="Tahoma"/>
            <family val="2"/>
          </rPr>
          <t>Cumulative Probability Distribution</t>
        </r>
      </text>
    </comment>
  </commentList>
</comments>
</file>

<file path=xl/comments2.xml><?xml version="1.0" encoding="utf-8"?>
<comments xmlns="http://schemas.openxmlformats.org/spreadsheetml/2006/main">
  <authors>
    <author>Jon</author>
  </authors>
  <commentList>
    <comment ref="E52" authorId="0">
      <text>
        <r>
          <rPr>
            <sz val="8"/>
            <color indexed="81"/>
            <rFont val="Tahoma"/>
            <family val="2"/>
          </rPr>
          <t>Cumulative Probability Distribution</t>
        </r>
      </text>
    </comment>
  </commentList>
</comments>
</file>

<file path=xl/comments3.xml><?xml version="1.0" encoding="utf-8"?>
<comments xmlns="http://schemas.openxmlformats.org/spreadsheetml/2006/main">
  <authors>
    <author>Jon</author>
  </authors>
  <commentList>
    <comment ref="E52" authorId="0">
      <text>
        <r>
          <rPr>
            <sz val="8"/>
            <color indexed="81"/>
            <rFont val="Tahoma"/>
            <family val="2"/>
          </rPr>
          <t>Cumulative Probability Distribution</t>
        </r>
      </text>
    </comment>
  </commentList>
</comments>
</file>

<file path=xl/comments4.xml><?xml version="1.0" encoding="utf-8"?>
<comments xmlns="http://schemas.openxmlformats.org/spreadsheetml/2006/main">
  <authors>
    <author>Jon</author>
  </authors>
  <commentList>
    <comment ref="L20" authorId="0">
      <text>
        <r>
          <rPr>
            <b/>
            <u/>
            <sz val="8"/>
            <color indexed="81"/>
            <rFont val="Tahoma"/>
            <family val="2"/>
          </rPr>
          <t xml:space="preserve">Limited Use Policy
</t>
        </r>
        <r>
          <rPr>
            <sz val="8"/>
            <color indexed="81"/>
            <rFont val="Tahoma"/>
            <family val="2"/>
          </rPr>
          <t xml:space="preserve">You may make archival copies and customize this template (the "Software") for your </t>
        </r>
        <r>
          <rPr>
            <b/>
            <sz val="8"/>
            <color indexed="81"/>
            <rFont val="Tahoma"/>
            <family val="2"/>
          </rPr>
          <t>personal and noncommercial use only</t>
        </r>
        <r>
          <rPr>
            <sz val="8"/>
            <color indexed="81"/>
            <rFont val="Tahoma"/>
            <family val="2"/>
          </rPr>
          <t xml:space="preserve">. This template or any document including or derived from this template </t>
        </r>
        <r>
          <rPr>
            <b/>
            <sz val="8"/>
            <color indexed="10"/>
            <rFont val="Tahoma"/>
            <family val="2"/>
          </rPr>
          <t>may NOT be sold, distributed, published to an online gallery, or placed on a public server such as the internet</t>
        </r>
        <r>
          <rPr>
            <sz val="8"/>
            <color indexed="81"/>
            <rFont val="Tahoma"/>
            <family val="2"/>
          </rPr>
          <t xml:space="preserve"> without the express written permission of Vertex42 LLC.
</t>
        </r>
        <r>
          <rPr>
            <b/>
            <sz val="8"/>
            <color indexed="81"/>
            <rFont val="Tahoma"/>
            <family val="2"/>
          </rPr>
          <t xml:space="preserve">You may not remove or alter any logo, trademark, copyright, disclaimer, brand, hyperlink, terms of use, attribution, or other proprietary notices or marks within this template.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<sst xmlns="http://schemas.openxmlformats.org/spreadsheetml/2006/main" count="108" uniqueCount="54">
  <si>
    <r>
      <t xml:space="preserve">Mean, </t>
    </r>
    <r>
      <rPr>
        <sz val="10"/>
        <rFont val="Symbol"/>
        <family val="1"/>
        <charset val="2"/>
      </rPr>
      <t>m</t>
    </r>
  </si>
  <si>
    <r>
      <t xml:space="preserve">Standard Deviation, </t>
    </r>
    <r>
      <rPr>
        <sz val="10"/>
        <rFont val="Symbol"/>
        <family val="1"/>
        <charset val="2"/>
      </rPr>
      <t>s</t>
    </r>
  </si>
  <si>
    <t>x</t>
  </si>
  <si>
    <t>z</t>
  </si>
  <si>
    <r>
      <t>f</t>
    </r>
    <r>
      <rPr>
        <b/>
        <sz val="10"/>
        <rFont val="Verdana"/>
        <family val="2"/>
      </rPr>
      <t>(</t>
    </r>
    <r>
      <rPr>
        <b/>
        <i/>
        <sz val="10"/>
        <rFont val="Verdana"/>
        <family val="2"/>
      </rPr>
      <t>x</t>
    </r>
    <r>
      <rPr>
        <b/>
        <sz val="10"/>
        <rFont val="Verdana"/>
        <family val="2"/>
      </rPr>
      <t>)</t>
    </r>
  </si>
  <si>
    <t>Graph Limits</t>
  </si>
  <si>
    <r>
      <t>z</t>
    </r>
    <r>
      <rPr>
        <vertAlign val="subscript"/>
        <sz val="10"/>
        <rFont val="Verdana"/>
        <family val="2"/>
      </rPr>
      <t>min</t>
    </r>
  </si>
  <si>
    <r>
      <t>z</t>
    </r>
    <r>
      <rPr>
        <vertAlign val="subscript"/>
        <sz val="10"/>
        <rFont val="Verdana"/>
        <family val="2"/>
      </rPr>
      <t>max</t>
    </r>
  </si>
  <si>
    <t>F(x)</t>
  </si>
  <si>
    <t>http://vertex42.com/ExcelArticles/mc/NormalDistribution-Excel.html</t>
  </si>
  <si>
    <t>Wittwer, J. W., "Graphing a Normal Distribution in Excel" From Vertex42.com, November 1, 2004</t>
  </si>
  <si>
    <t>=NORMINV(rand(),mean,standard_dev)</t>
  </si>
  <si>
    <t>Generate Random Normal Values</t>
  </si>
  <si>
    <r>
      <t>Normal</t>
    </r>
    <r>
      <rPr>
        <b/>
        <sz val="18"/>
        <rFont val="Arial"/>
        <family val="2"/>
      </rPr>
      <t xml:space="preserve"> Distribution</t>
    </r>
  </si>
  <si>
    <t>© 2004 Vertex42 LLC</t>
  </si>
  <si>
    <t>http://www.exceluser.com/explore/normalcurve.htm</t>
  </si>
  <si>
    <t>B61*$D$4+$D$3</t>
  </si>
  <si>
    <t>($H$23-$C$61)/80+C140</t>
  </si>
  <si>
    <t>($H$23-$C$61)/80+C139</t>
  </si>
  <si>
    <t>x1</t>
  </si>
  <si>
    <t>x2</t>
  </si>
  <si>
    <t>z1</t>
  </si>
  <si>
    <t>z2</t>
  </si>
  <si>
    <t>%</t>
  </si>
  <si>
    <t>Settings</t>
  </si>
  <si>
    <t>P(a&lt;X&lt;b)=</t>
  </si>
  <si>
    <t>P(X&gt;a)=</t>
  </si>
  <si>
    <t>a=</t>
  </si>
  <si>
    <t>b=</t>
  </si>
  <si>
    <t>P(X&lt;a)=</t>
  </si>
  <si>
    <t>The given probability is</t>
  </si>
  <si>
    <t xml:space="preserve">The given probability is </t>
  </si>
  <si>
    <t>This Excel file is to find the region of X with a given probability value.</t>
  </si>
  <si>
    <t xml:space="preserve"> 1. Enter the mean and the standard deviation.</t>
  </si>
  <si>
    <t xml:space="preserve"> 2. Move the bar or click on the end to select the probability.</t>
  </si>
  <si>
    <t xml:space="preserve">  Title</t>
  </si>
  <si>
    <t xml:space="preserve">  X is a normal random variable.</t>
  </si>
  <si>
    <t xml:space="preserve">  Answer</t>
  </si>
  <si>
    <t xml:space="preserve">      Find the value of a such that P(X&gt;a) is given.</t>
  </si>
  <si>
    <t>Readme</t>
  </si>
  <si>
    <t xml:space="preserve">  How to use: </t>
  </si>
  <si>
    <t xml:space="preserve">  Note:</t>
  </si>
  <si>
    <t xml:space="preserve">     You cannot enter the probability value. If you do this, the bar tool won't work. </t>
  </si>
  <si>
    <t>Revision history</t>
  </si>
  <si>
    <t xml:space="preserve">  May 2012: Created by Tung Liu. See the reference. </t>
  </si>
  <si>
    <t xml:space="preserve">  May 26, 2012: Revised by Tung Liu. Change the format of the input data.</t>
  </si>
  <si>
    <t>Reference</t>
  </si>
  <si>
    <t xml:space="preserve">  Purpose: This Excel file provides an interactive way to find the region of X with given probability.</t>
  </si>
  <si>
    <t xml:space="preserve">     If you want to specify your probability value, you should save this original file separately and enter the value. </t>
  </si>
  <si>
    <t xml:space="preserve">     Step 1. Give the value of the mean and the standard deviation of X </t>
  </si>
  <si>
    <t xml:space="preserve">     Step 2. Use bar tool to select the value of end point(s) of the region.</t>
  </si>
  <si>
    <t xml:space="preserve">      Find the value of a such that P(a&lt;X&lt;b) is given.</t>
  </si>
  <si>
    <t>Set E16 =E36</t>
  </si>
  <si>
    <t>Set E16 =E35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</si>
</sst>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6" x14ac:knownFonts="1">
    <font>
      <sz val="10"/>
      <name val="Verdana"/>
    </font>
    <font>
      <sz val="11"/>
      <color theme="1"/>
      <name val="Calibri"/>
      <family val="2"/>
      <scheme val="minor"/>
    </font>
    <font>
      <sz val="10"/>
      <name val="Verdana"/>
      <family val="2"/>
    </font>
    <font>
      <b/>
      <sz val="10"/>
      <name val="Verdana"/>
      <family val="2"/>
    </font>
    <font>
      <b/>
      <i/>
      <sz val="10"/>
      <name val="Verdana"/>
      <family val="2"/>
    </font>
    <font>
      <sz val="10"/>
      <name val="Symbol"/>
      <family val="1"/>
      <charset val="2"/>
    </font>
    <font>
      <sz val="10"/>
      <name val="Verdana"/>
      <family val="2"/>
    </font>
    <font>
      <vertAlign val="subscript"/>
      <sz val="10"/>
      <name val="Verdana"/>
      <family val="2"/>
    </font>
    <font>
      <i/>
      <sz val="10"/>
      <name val="Verdana"/>
      <family val="2"/>
    </font>
    <font>
      <u/>
      <sz val="10"/>
      <color indexed="12"/>
      <name val="Verdana"/>
      <family val="2"/>
    </font>
    <font>
      <sz val="8"/>
      <color indexed="81"/>
      <name val="Tahoma"/>
      <family val="2"/>
    </font>
    <font>
      <b/>
      <sz val="10"/>
      <color indexed="12"/>
      <name val="Verdana"/>
      <family val="2"/>
    </font>
    <font>
      <b/>
      <sz val="10"/>
      <color indexed="14"/>
      <name val="Verdana"/>
      <family val="2"/>
    </font>
    <font>
      <b/>
      <sz val="10"/>
      <color indexed="10"/>
      <name val="Verdana"/>
      <family val="2"/>
    </font>
    <font>
      <i/>
      <sz val="8"/>
      <name val="Verdana"/>
      <family val="2"/>
    </font>
    <font>
      <sz val="10"/>
      <name val="Century Gothic"/>
      <family val="2"/>
    </font>
    <font>
      <sz val="10"/>
      <name val="Arial"/>
      <family val="2"/>
    </font>
    <font>
      <b/>
      <sz val="12"/>
      <color indexed="16"/>
      <name val="Verdana"/>
      <family val="2"/>
    </font>
    <font>
      <b/>
      <u/>
      <sz val="8"/>
      <color indexed="81"/>
      <name val="Tahoma"/>
      <family val="2"/>
    </font>
    <font>
      <u/>
      <sz val="8"/>
      <color indexed="12"/>
      <name val="Verdana"/>
      <family val="2"/>
    </font>
    <font>
      <sz val="8"/>
      <name val="Tahoma"/>
      <family val="2"/>
    </font>
    <font>
      <b/>
      <sz val="8"/>
      <color indexed="81"/>
      <name val="Tahoma"/>
      <family val="2"/>
    </font>
    <font>
      <b/>
      <sz val="8"/>
      <color indexed="10"/>
      <name val="Tahoma"/>
      <family val="2"/>
    </font>
    <font>
      <b/>
      <sz val="18"/>
      <color indexed="12"/>
      <name val="Arial"/>
      <family val="2"/>
    </font>
    <font>
      <b/>
      <sz val="18"/>
      <name val="Arial"/>
      <family val="2"/>
    </font>
    <font>
      <b/>
      <sz val="10"/>
      <color rgb="FFFF0000"/>
      <name val="Verdana"/>
      <family val="2"/>
    </font>
  </fonts>
  <fills count="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8" tint="0.59999389629810485"/>
        <bgColor indexed="65"/>
      </patternFill>
    </fill>
    <fill>
      <patternFill patternType="solid">
        <fgColor theme="0"/>
        <bgColor indexed="64"/>
      </patternFill>
    </fill>
    <fill>
      <patternFill patternType="solid">
        <fgColor rgb="FFC1F1ED"/>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double">
        <color auto="1"/>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style="thin">
        <color auto="1"/>
      </bottom>
      <diagonal/>
    </border>
  </borders>
  <cellStyleXfs count="9">
    <xf numFmtId="0" fontId="0" fillId="0" borderId="0"/>
    <xf numFmtId="0" fontId="15" fillId="0" borderId="0"/>
    <xf numFmtId="43" fontId="2" fillId="0" borderId="0" applyFont="0" applyFill="0" applyBorder="0" applyAlignment="0" applyProtection="0"/>
    <xf numFmtId="0" fontId="9" fillId="0" borderId="0" applyNumberFormat="0" applyFill="0" applyBorder="0" applyAlignment="0" applyProtection="0">
      <alignment vertical="top"/>
      <protection locked="0"/>
    </xf>
    <xf numFmtId="0" fontId="16" fillId="0" borderId="0"/>
    <xf numFmtId="9" fontId="2" fillId="0" borderId="0" applyFont="0" applyFill="0" applyBorder="0" applyAlignment="0" applyProtection="0"/>
    <xf numFmtId="0" fontId="15" fillId="0" borderId="0" applyNumberFormat="0" applyFill="0" applyBorder="0" applyAlignment="0" applyProtection="0"/>
    <xf numFmtId="0" fontId="2" fillId="0" borderId="0"/>
    <xf numFmtId="0" fontId="1" fillId="4" borderId="0" applyNumberFormat="0" applyBorder="0" applyAlignment="0" applyProtection="0"/>
  </cellStyleXfs>
  <cellXfs count="60">
    <xf numFmtId="0" fontId="0" fillId="0" borderId="0" xfId="0"/>
    <xf numFmtId="0" fontId="0" fillId="0" borderId="0" xfId="0" applyAlignment="1">
      <alignment horizontal="right"/>
    </xf>
    <xf numFmtId="0" fontId="4" fillId="2" borderId="1" xfId="0" applyFont="1" applyFill="1" applyBorder="1" applyAlignment="1">
      <alignment horizontal="center"/>
    </xf>
    <xf numFmtId="0" fontId="0" fillId="0" borderId="0" xfId="0" applyAlignment="1">
      <alignment horizontal="center"/>
    </xf>
    <xf numFmtId="0" fontId="0" fillId="0" borderId="0" xfId="0" applyNumberFormat="1"/>
    <xf numFmtId="0" fontId="0" fillId="2" borderId="1" xfId="0" applyFill="1" applyBorder="1"/>
    <xf numFmtId="0" fontId="4" fillId="2" borderId="1" xfId="0" applyNumberFormat="1" applyFont="1" applyFill="1" applyBorder="1"/>
    <xf numFmtId="0" fontId="8" fillId="0" borderId="0" xfId="0" applyFont="1"/>
    <xf numFmtId="0" fontId="6" fillId="0" borderId="0" xfId="0" applyNumberFormat="1" applyFont="1" applyAlignment="1">
      <alignment horizontal="right"/>
    </xf>
    <xf numFmtId="0" fontId="0" fillId="0" borderId="0" xfId="0" applyFill="1"/>
    <xf numFmtId="0" fontId="14" fillId="0" borderId="0" xfId="0" applyFont="1"/>
    <xf numFmtId="0" fontId="19" fillId="0" borderId="0" xfId="3" applyFont="1" applyAlignment="1" applyProtection="1"/>
    <xf numFmtId="0" fontId="0" fillId="0" borderId="0" xfId="0" quotePrefix="1"/>
    <xf numFmtId="0" fontId="20" fillId="0" borderId="0" xfId="2" applyNumberFormat="1" applyFont="1" applyFill="1" applyAlignment="1">
      <alignment horizontal="right"/>
    </xf>
    <xf numFmtId="0" fontId="17" fillId="2" borderId="0" xfId="4" applyFont="1" applyFill="1" applyBorder="1" applyAlignment="1">
      <alignment vertical="center"/>
    </xf>
    <xf numFmtId="0" fontId="23" fillId="2" borderId="0" xfId="0" applyFont="1" applyFill="1" applyBorder="1"/>
    <xf numFmtId="0" fontId="2" fillId="0" borderId="0" xfId="0" applyFont="1"/>
    <xf numFmtId="0" fontId="9" fillId="0" borderId="0" xfId="3" applyAlignment="1" applyProtection="1"/>
    <xf numFmtId="0" fontId="2" fillId="0" borderId="0" xfId="0" applyFont="1" applyAlignment="1">
      <alignment horizontal="right"/>
    </xf>
    <xf numFmtId="0" fontId="2" fillId="0" borderId="0" xfId="7"/>
    <xf numFmtId="0" fontId="0" fillId="3" borderId="2" xfId="0" applyFill="1" applyBorder="1"/>
    <xf numFmtId="0" fontId="0" fillId="5" borderId="2" xfId="0" applyFill="1" applyBorder="1"/>
    <xf numFmtId="0" fontId="0" fillId="0" borderId="0" xfId="0" applyFill="1" applyBorder="1"/>
    <xf numFmtId="0" fontId="3" fillId="0" borderId="3" xfId="0" applyFont="1"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3" xfId="0" applyBorder="1"/>
    <xf numFmtId="0" fontId="25" fillId="0" borderId="3" xfId="0" applyFont="1" applyBorder="1"/>
    <xf numFmtId="0" fontId="3" fillId="0" borderId="0" xfId="0" applyFont="1" applyBorder="1" applyAlignment="1">
      <alignment horizontal="right"/>
    </xf>
    <xf numFmtId="0" fontId="25" fillId="0" borderId="3" xfId="0" applyNumberFormat="1" applyFont="1" applyBorder="1"/>
    <xf numFmtId="0" fontId="0" fillId="0" borderId="3" xfId="0" applyNumberFormat="1" applyBorder="1"/>
    <xf numFmtId="0" fontId="2" fillId="0" borderId="3" xfId="0" applyNumberFormat="1" applyFont="1" applyBorder="1"/>
    <xf numFmtId="0" fontId="13" fillId="0" borderId="3" xfId="0" applyNumberFormat="1" applyFont="1" applyBorder="1" applyAlignment="1">
      <alignment horizontal="right"/>
    </xf>
    <xf numFmtId="10" fontId="0" fillId="0" borderId="0" xfId="5" applyNumberFormat="1" applyFont="1" applyBorder="1"/>
    <xf numFmtId="0" fontId="12" fillId="0" borderId="3" xfId="0" applyNumberFormat="1" applyFont="1" applyBorder="1" applyAlignment="1">
      <alignment horizontal="right"/>
    </xf>
    <xf numFmtId="0" fontId="2" fillId="0" borderId="0" xfId="0" applyNumberFormat="1" applyFont="1" applyBorder="1" applyAlignment="1">
      <alignment horizontal="right"/>
    </xf>
    <xf numFmtId="0" fontId="0" fillId="6" borderId="0" xfId="0" applyFill="1" applyBorder="1"/>
    <xf numFmtId="0" fontId="2" fillId="0" borderId="0" xfId="0" applyFont="1" applyBorder="1"/>
    <xf numFmtId="0" fontId="11" fillId="0" borderId="3" xfId="0" applyNumberFormat="1" applyFont="1" applyBorder="1" applyAlignment="1">
      <alignment horizontal="right"/>
    </xf>
    <xf numFmtId="0" fontId="4" fillId="0" borderId="3" xfId="0" applyFont="1" applyBorder="1"/>
    <xf numFmtId="0" fontId="1" fillId="6" borderId="0" xfId="8" applyFill="1" applyBorder="1"/>
    <xf numFmtId="0" fontId="0" fillId="0" borderId="8" xfId="0" applyBorder="1"/>
    <xf numFmtId="0" fontId="0" fillId="0" borderId="9" xfId="0" applyBorder="1"/>
    <xf numFmtId="0" fontId="0" fillId="0" borderId="10" xfId="0" applyBorder="1"/>
    <xf numFmtId="0" fontId="4" fillId="7" borderId="11" xfId="0" applyFont="1" applyFill="1" applyBorder="1"/>
    <xf numFmtId="0" fontId="0" fillId="7" borderId="1" xfId="0" applyFill="1" applyBorder="1"/>
    <xf numFmtId="0" fontId="3" fillId="0" borderId="0" xfId="0" applyNumberFormat="1" applyFont="1" applyBorder="1" applyAlignment="1">
      <alignment horizontal="right"/>
    </xf>
    <xf numFmtId="0" fontId="4" fillId="7" borderId="1" xfId="0" applyFont="1" applyFill="1" applyBorder="1"/>
    <xf numFmtId="0" fontId="2" fillId="0" borderId="0" xfId="0" applyFont="1" applyBorder="1" applyAlignment="1">
      <alignment horizontal="right"/>
    </xf>
    <xf numFmtId="0" fontId="2" fillId="0" borderId="0" xfId="7" applyBorder="1"/>
    <xf numFmtId="10" fontId="2" fillId="0" borderId="0" xfId="0" applyNumberFormat="1" applyFont="1" applyBorder="1"/>
    <xf numFmtId="10" fontId="3" fillId="0" borderId="0" xfId="5" applyNumberFormat="1" applyFont="1" applyFill="1" applyBorder="1"/>
    <xf numFmtId="0" fontId="3" fillId="0" borderId="3" xfId="0" applyNumberFormat="1" applyFont="1" applyBorder="1" applyAlignment="1">
      <alignment horizontal="right"/>
    </xf>
    <xf numFmtId="0" fontId="3" fillId="0" borderId="3" xfId="0" applyFont="1" applyBorder="1" applyAlignment="1">
      <alignment horizontal="right"/>
    </xf>
    <xf numFmtId="0" fontId="3" fillId="0" borderId="0" xfId="0" applyFont="1"/>
    <xf numFmtId="0" fontId="3" fillId="0" borderId="3" xfId="0" quotePrefix="1" applyNumberFormat="1" applyFont="1" applyBorder="1" applyAlignment="1">
      <alignment horizontal="right"/>
    </xf>
    <xf numFmtId="0" fontId="0" fillId="6" borderId="0" xfId="0" applyFill="1"/>
  </cellXfs>
  <cellStyles count="9">
    <cellStyle name="40% - Accent5" xfId="8" builtinId="47"/>
    <cellStyle name="Century" xfId="1"/>
    <cellStyle name="Comma" xfId="2" builtinId="3"/>
    <cellStyle name="Hyperlink" xfId="3" builtinId="8"/>
    <cellStyle name="Normal" xfId="0" builtinId="0"/>
    <cellStyle name="Normal 2" xfId="7"/>
    <cellStyle name="Normal_TheMarketMatrix_v2-1" xfId="4"/>
    <cellStyle name="Percent" xfId="5" builtinId="5"/>
    <cellStyle name="Vertex42 Style"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FF00FF"/>
      <rgbColor rgb="0053D4C9"/>
      <rgbColor rgb="00631F34"/>
      <rgbColor rgb="00008000"/>
      <rgbColor rgb="00002850"/>
      <rgbColor rgb="00819C00"/>
      <rgbColor rgb="007B007B"/>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CC"/>
      <rgbColor rgb="00BBCCDD"/>
      <rgbColor rgb="00F9C7D7"/>
      <rgbColor rgb="00E6BBE6"/>
      <rgbColor rgb="00E8D9C4"/>
      <rgbColor rgb="003E70A1"/>
      <rgbColor rgb="0036ACA2"/>
      <rgbColor rgb="00AEC53D"/>
      <rgbColor rgb="00DBB887"/>
      <rgbColor rgb="00C6934C"/>
      <rgbColor rgb="00935600"/>
      <rgbColor rgb="00B782D9"/>
      <rgbColor rgb="00B2B2B2"/>
      <rgbColor rgb="00003366"/>
      <rgbColor rgb="0036AD36"/>
      <rgbColor rgb="001B571B"/>
      <rgbColor rgb="0058631F"/>
      <rgbColor rgb="00734300"/>
      <rgbColor rgb="00AA34AA"/>
      <rgbColor rgb="006100A1"/>
      <rgbColor rgb="00333333"/>
    </indexedColors>
    <mruColors>
      <color rgb="FFC1F1E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2.xml"/><Relationship Id="rId7" Type="http://schemas.openxmlformats.org/officeDocument/2006/relationships/worksheet" Target="worksheets/sheet4.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alcChain" Target="calcChain.xml"/><Relationship Id="rId5" Type="http://schemas.openxmlformats.org/officeDocument/2006/relationships/worksheet" Target="worksheets/sheet3.xml"/><Relationship Id="rId10" Type="http://schemas.openxmlformats.org/officeDocument/2006/relationships/sharedStrings" Target="sharedStrings.xml"/><Relationship Id="rId4" Type="http://schemas.openxmlformats.org/officeDocument/2006/relationships/chartsheet" Target="chartsheets/sheet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Normal Probability Distribution</a:t>
            </a:r>
          </a:p>
        </c:rich>
      </c:tx>
      <c:layout>
        <c:manualLayout>
          <c:xMode val="edge"/>
          <c:yMode val="edge"/>
          <c:x val="0.30920759283199056"/>
          <c:y val="4.5039100163868584E-2"/>
        </c:manualLayout>
      </c:layout>
      <c:overlay val="1"/>
    </c:title>
    <c:autoTitleDeleted val="0"/>
    <c:plotArea>
      <c:layout>
        <c:manualLayout>
          <c:layoutTarget val="inner"/>
          <c:xMode val="edge"/>
          <c:yMode val="edge"/>
          <c:x val="0.14341503331984001"/>
          <c:y val="0.35519568405106522"/>
          <c:w val="0.72084198430420088"/>
          <c:h val="0.49674986542372829"/>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Between!$C$99:$C$179</c:f>
              <c:numCache>
                <c:formatCode>General</c:formatCode>
                <c:ptCount val="81"/>
                <c:pt idx="0">
                  <c:v>97.436896868910793</c:v>
                </c:pt>
                <c:pt idx="1">
                  <c:v>97.500974447188028</c:v>
                </c:pt>
                <c:pt idx="2">
                  <c:v>97.565052025465263</c:v>
                </c:pt>
                <c:pt idx="3">
                  <c:v>97.629129603742498</c:v>
                </c:pt>
                <c:pt idx="4">
                  <c:v>97.693207182019734</c:v>
                </c:pt>
                <c:pt idx="5">
                  <c:v>97.757284760296969</c:v>
                </c:pt>
                <c:pt idx="6">
                  <c:v>97.821362338574204</c:v>
                </c:pt>
                <c:pt idx="7">
                  <c:v>97.885439916851439</c:v>
                </c:pt>
                <c:pt idx="8">
                  <c:v>97.949517495128674</c:v>
                </c:pt>
                <c:pt idx="9">
                  <c:v>98.013595073405909</c:v>
                </c:pt>
                <c:pt idx="10">
                  <c:v>98.077672651683145</c:v>
                </c:pt>
                <c:pt idx="11">
                  <c:v>98.14175022996038</c:v>
                </c:pt>
                <c:pt idx="12">
                  <c:v>98.205827808237615</c:v>
                </c:pt>
                <c:pt idx="13">
                  <c:v>98.26990538651485</c:v>
                </c:pt>
                <c:pt idx="14">
                  <c:v>98.333982964792085</c:v>
                </c:pt>
                <c:pt idx="15">
                  <c:v>98.39806054306932</c:v>
                </c:pt>
                <c:pt idx="16">
                  <c:v>98.462138121346555</c:v>
                </c:pt>
                <c:pt idx="17">
                  <c:v>98.526215699623791</c:v>
                </c:pt>
                <c:pt idx="18">
                  <c:v>98.590293277901026</c:v>
                </c:pt>
                <c:pt idx="19">
                  <c:v>98.654370856178261</c:v>
                </c:pt>
                <c:pt idx="20">
                  <c:v>98.718448434455496</c:v>
                </c:pt>
                <c:pt idx="21">
                  <c:v>98.782526012732731</c:v>
                </c:pt>
                <c:pt idx="22">
                  <c:v>98.846603591009966</c:v>
                </c:pt>
                <c:pt idx="23">
                  <c:v>98.910681169287201</c:v>
                </c:pt>
                <c:pt idx="24">
                  <c:v>98.974758747564437</c:v>
                </c:pt>
                <c:pt idx="25">
                  <c:v>99.038836325841672</c:v>
                </c:pt>
                <c:pt idx="26">
                  <c:v>99.102913904118907</c:v>
                </c:pt>
                <c:pt idx="27">
                  <c:v>99.166991482396142</c:v>
                </c:pt>
                <c:pt idx="28">
                  <c:v>99.231069060673377</c:v>
                </c:pt>
                <c:pt idx="29">
                  <c:v>99.295146638950612</c:v>
                </c:pt>
                <c:pt idx="30">
                  <c:v>99.359224217227847</c:v>
                </c:pt>
                <c:pt idx="31">
                  <c:v>99.423301795505083</c:v>
                </c:pt>
                <c:pt idx="32">
                  <c:v>99.487379373782318</c:v>
                </c:pt>
                <c:pt idx="33">
                  <c:v>99.551456952059553</c:v>
                </c:pt>
                <c:pt idx="34">
                  <c:v>99.615534530336788</c:v>
                </c:pt>
                <c:pt idx="35">
                  <c:v>99.679612108614023</c:v>
                </c:pt>
                <c:pt idx="36">
                  <c:v>99.743689686891258</c:v>
                </c:pt>
                <c:pt idx="37">
                  <c:v>99.807767265168494</c:v>
                </c:pt>
                <c:pt idx="38">
                  <c:v>99.871844843445729</c:v>
                </c:pt>
                <c:pt idx="39">
                  <c:v>99.935922421722964</c:v>
                </c:pt>
                <c:pt idx="40">
                  <c:v>100.0000000000002</c:v>
                </c:pt>
                <c:pt idx="41">
                  <c:v>100.06407757827743</c:v>
                </c:pt>
                <c:pt idx="42">
                  <c:v>100.12815515655467</c:v>
                </c:pt>
                <c:pt idx="43">
                  <c:v>100.1922327348319</c:v>
                </c:pt>
                <c:pt idx="44">
                  <c:v>100.25631031310914</c:v>
                </c:pt>
                <c:pt idx="45">
                  <c:v>100.32038789138637</c:v>
                </c:pt>
                <c:pt idx="46">
                  <c:v>100.38446546966361</c:v>
                </c:pt>
                <c:pt idx="47">
                  <c:v>100.44854304794084</c:v>
                </c:pt>
                <c:pt idx="48">
                  <c:v>100.51262062621808</c:v>
                </c:pt>
                <c:pt idx="49">
                  <c:v>100.57669820449532</c:v>
                </c:pt>
                <c:pt idx="50">
                  <c:v>100.64077578277255</c:v>
                </c:pt>
                <c:pt idx="51">
                  <c:v>100.70485336104979</c:v>
                </c:pt>
                <c:pt idx="52">
                  <c:v>100.76893093932702</c:v>
                </c:pt>
                <c:pt idx="53">
                  <c:v>100.83300851760426</c:v>
                </c:pt>
                <c:pt idx="54">
                  <c:v>100.89708609588149</c:v>
                </c:pt>
                <c:pt idx="55">
                  <c:v>100.96116367415873</c:v>
                </c:pt>
                <c:pt idx="56">
                  <c:v>101.02524125243596</c:v>
                </c:pt>
                <c:pt idx="57">
                  <c:v>101.0893188307132</c:v>
                </c:pt>
                <c:pt idx="58">
                  <c:v>101.15339640899043</c:v>
                </c:pt>
                <c:pt idx="59">
                  <c:v>101.21747398726767</c:v>
                </c:pt>
                <c:pt idx="60">
                  <c:v>101.2815515655449</c:v>
                </c:pt>
                <c:pt idx="61">
                  <c:v>101.34562914382214</c:v>
                </c:pt>
                <c:pt idx="62">
                  <c:v>101.40970672209937</c:v>
                </c:pt>
                <c:pt idx="63">
                  <c:v>101.47378430037661</c:v>
                </c:pt>
                <c:pt idx="64">
                  <c:v>101.53786187865384</c:v>
                </c:pt>
                <c:pt idx="65">
                  <c:v>101.60193945693108</c:v>
                </c:pt>
                <c:pt idx="66">
                  <c:v>101.66601703520831</c:v>
                </c:pt>
                <c:pt idx="67">
                  <c:v>101.73009461348555</c:v>
                </c:pt>
                <c:pt idx="68">
                  <c:v>101.79417219176278</c:v>
                </c:pt>
                <c:pt idx="69">
                  <c:v>101.85824977004002</c:v>
                </c:pt>
                <c:pt idx="70">
                  <c:v>101.92232734831725</c:v>
                </c:pt>
                <c:pt idx="71">
                  <c:v>101.98640492659449</c:v>
                </c:pt>
                <c:pt idx="72">
                  <c:v>102.05048250487172</c:v>
                </c:pt>
                <c:pt idx="73">
                  <c:v>102.11456008314896</c:v>
                </c:pt>
                <c:pt idx="74">
                  <c:v>102.17863766142619</c:v>
                </c:pt>
                <c:pt idx="75">
                  <c:v>102.24271523970343</c:v>
                </c:pt>
                <c:pt idx="76">
                  <c:v>102.30679281798066</c:v>
                </c:pt>
                <c:pt idx="77">
                  <c:v>102.3708703962579</c:v>
                </c:pt>
                <c:pt idx="78">
                  <c:v>102.43494797453513</c:v>
                </c:pt>
                <c:pt idx="79">
                  <c:v>102.49902555281237</c:v>
                </c:pt>
                <c:pt idx="80">
                  <c:v>102.56310313108921</c:v>
                </c:pt>
              </c:numCache>
            </c:numRef>
          </c:xVal>
          <c:yVal>
            <c:numRef>
              <c:f>Between!$D$99:$D$179</c:f>
              <c:numCache>
                <c:formatCode>General</c:formatCode>
                <c:ptCount val="81"/>
                <c:pt idx="0">
                  <c:v>8.7749165966243076E-2</c:v>
                </c:pt>
                <c:pt idx="1">
                  <c:v>9.1380168128525771E-2</c:v>
                </c:pt>
                <c:pt idx="2">
                  <c:v>9.5063787189344356E-2</c:v>
                </c:pt>
                <c:pt idx="3">
                  <c:v>9.8794433367887929E-2</c:v>
                </c:pt>
                <c:pt idx="4">
                  <c:v>0.1025661470059627</c:v>
                </c:pt>
                <c:pt idx="5">
                  <c:v>0.10637260898541075</c:v>
                </c:pt>
                <c:pt idx="6">
                  <c:v>0.11020715342721402</c:v>
                </c:pt>
                <c:pt idx="7">
                  <c:v>0.11406278267973907</c:v>
                </c:pt>
                <c:pt idx="8">
                  <c:v>0.11793218458712576</c:v>
                </c:pt>
                <c:pt idx="9">
                  <c:v>0.12180775201183283</c:v>
                </c:pt>
                <c:pt idx="10">
                  <c:v>0.1256816045679702</c:v>
                </c:pt>
                <c:pt idx="11">
                  <c:v>0.12954561250441732</c:v>
                </c:pt>
                <c:pt idx="12">
                  <c:v>0.13339142265900805</c:v>
                </c:pt>
                <c:pt idx="13">
                  <c:v>0.13721048638741776</c:v>
                </c:pt>
                <c:pt idx="14">
                  <c:v>0.14099408935298521</c:v>
                </c:pt>
                <c:pt idx="15">
                  <c:v>0.14473338304671152</c:v>
                </c:pt>
                <c:pt idx="16">
                  <c:v>0.14841941789027183</c:v>
                </c:pt>
                <c:pt idx="17">
                  <c:v>0.15204317775922321</c:v>
                </c:pt>
                <c:pt idx="18">
                  <c:v>0.15559561574886305</c:v>
                </c:pt>
                <c:pt idx="19">
                  <c:v>0.15906769099154594</c:v>
                </c:pt>
                <c:pt idx="20">
                  <c:v>0.16245040632186367</c:v>
                </c:pt>
                <c:pt idx="21">
                  <c:v>0.16573484657507351</c:v>
                </c:pt>
                <c:pt idx="22">
                  <c:v>0.16891221729466671</c:v>
                </c:pt>
                <c:pt idx="23">
                  <c:v>0.17197388361712029</c:v>
                </c:pt>
                <c:pt idx="24">
                  <c:v>0.17491140909578171</c:v>
                </c:pt>
                <c:pt idx="25">
                  <c:v>0.17771659422159267</c:v>
                </c:pt>
                <c:pt idx="26">
                  <c:v>0.18038151439603753</c:v>
                </c:pt>
                <c:pt idx="27">
                  <c:v>0.18289855711136416</c:v>
                </c:pt>
                <c:pt idx="28">
                  <c:v>0.18526045809480657</c:v>
                </c:pt>
                <c:pt idx="29">
                  <c:v>0.18746033617725938</c:v>
                </c:pt>
                <c:pt idx="30">
                  <c:v>0.18949172665260644</c:v>
                </c:pt>
                <c:pt idx="31">
                  <c:v>0.19134861290167327</c:v>
                </c:pt>
                <c:pt idx="32">
                  <c:v>0.19302545606450183</c:v>
                </c:pt>
                <c:pt idx="33">
                  <c:v>0.19451722255627729</c:v>
                </c:pt>
                <c:pt idx="34">
                  <c:v>0.1958194092356795</c:v>
                </c:pt>
                <c:pt idx="35">
                  <c:v>0.19692806604958318</c:v>
                </c:pt>
                <c:pt idx="36">
                  <c:v>0.19783981599476388</c:v>
                </c:pt>
                <c:pt idx="37">
                  <c:v>0.19855187225544241</c:v>
                </c:pt>
                <c:pt idx="38">
                  <c:v>0.1990620523949567</c:v>
                </c:pt>
                <c:pt idx="39">
                  <c:v>0.19936878950041978</c:v>
                </c:pt>
                <c:pt idx="40">
                  <c:v>0.19947114020071635</c:v>
                </c:pt>
                <c:pt idx="41">
                  <c:v>0.1993687895004185</c:v>
                </c:pt>
                <c:pt idx="42">
                  <c:v>0.19906205239495417</c:v>
                </c:pt>
                <c:pt idx="43">
                  <c:v>0.19855187225543861</c:v>
                </c:pt>
                <c:pt idx="44">
                  <c:v>0.19783981599475883</c:v>
                </c:pt>
                <c:pt idx="45">
                  <c:v>0.19692806604957691</c:v>
                </c:pt>
                <c:pt idx="46">
                  <c:v>0.19581940923567204</c:v>
                </c:pt>
                <c:pt idx="47">
                  <c:v>0.19451722255626863</c:v>
                </c:pt>
                <c:pt idx="48">
                  <c:v>0.19302545606449198</c:v>
                </c:pt>
                <c:pt idx="49">
                  <c:v>0.19134861290166227</c:v>
                </c:pt>
                <c:pt idx="50">
                  <c:v>0.18949172665259437</c:v>
                </c:pt>
                <c:pt idx="51">
                  <c:v>0.18746033617724622</c:v>
                </c:pt>
                <c:pt idx="52">
                  <c:v>0.18526045809479241</c:v>
                </c:pt>
                <c:pt idx="53">
                  <c:v>0.18289855711134897</c:v>
                </c:pt>
                <c:pt idx="54">
                  <c:v>0.18038151439602143</c:v>
                </c:pt>
                <c:pt idx="55">
                  <c:v>0.17771659422157565</c:v>
                </c:pt>
                <c:pt idx="56">
                  <c:v>0.17491140909576383</c:v>
                </c:pt>
                <c:pt idx="57">
                  <c:v>0.17197388361710164</c:v>
                </c:pt>
                <c:pt idx="58">
                  <c:v>0.16891221729464731</c:v>
                </c:pt>
                <c:pt idx="59">
                  <c:v>0.16573484657505341</c:v>
                </c:pt>
                <c:pt idx="60">
                  <c:v>0.16245040632184296</c:v>
                </c:pt>
                <c:pt idx="61">
                  <c:v>0.15906769099152465</c:v>
                </c:pt>
                <c:pt idx="62">
                  <c:v>0.15559561574884123</c:v>
                </c:pt>
                <c:pt idx="63">
                  <c:v>0.15204317775920093</c:v>
                </c:pt>
                <c:pt idx="64">
                  <c:v>0.14841941789024912</c:v>
                </c:pt>
                <c:pt idx="65">
                  <c:v>0.14473338304668845</c:v>
                </c:pt>
                <c:pt idx="66">
                  <c:v>0.14099408935296184</c:v>
                </c:pt>
                <c:pt idx="67">
                  <c:v>0.13721048638739414</c:v>
                </c:pt>
                <c:pt idx="68">
                  <c:v>0.13339142265898424</c:v>
                </c:pt>
                <c:pt idx="69">
                  <c:v>0.12954561250439339</c:v>
                </c:pt>
                <c:pt idx="70">
                  <c:v>0.12568160456794619</c:v>
                </c:pt>
                <c:pt idx="71">
                  <c:v>0.12180775201180875</c:v>
                </c:pt>
                <c:pt idx="72">
                  <c:v>0.11793218458710171</c:v>
                </c:pt>
                <c:pt idx="73">
                  <c:v>0.11406278267971506</c:v>
                </c:pt>
                <c:pt idx="74">
                  <c:v>0.11020715342719012</c:v>
                </c:pt>
                <c:pt idx="75">
                  <c:v>0.10637260898538703</c:v>
                </c:pt>
                <c:pt idx="76">
                  <c:v>0.10256614700593916</c:v>
                </c:pt>
                <c:pt idx="77">
                  <c:v>9.8794433367864629E-2</c:v>
                </c:pt>
                <c:pt idx="78">
                  <c:v>9.5063787189321319E-2</c:v>
                </c:pt>
                <c:pt idx="79">
                  <c:v>9.1380168128503053E-2</c:v>
                </c:pt>
                <c:pt idx="80">
                  <c:v>8.7749165966243076E-2</c:v>
                </c:pt>
              </c:numCache>
            </c:numRef>
          </c:yVal>
          <c:smooth val="1"/>
        </c:ser>
        <c:ser>
          <c:idx val="0"/>
          <c:order val="1"/>
          <c:tx>
            <c:v>Density</c:v>
          </c:tx>
          <c:spPr>
            <a:ln w="38100">
              <a:solidFill>
                <a:srgbClr val="0000FF"/>
              </a:solidFill>
              <a:prstDash val="solid"/>
            </a:ln>
          </c:spPr>
          <c:marker>
            <c:symbol val="none"/>
          </c:marker>
          <c:xVal>
            <c:numRef>
              <c:f>Between!$C$54:$C$94</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Between!$D$54:$D$94</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Between!$C$99</c:f>
              <c:numCache>
                <c:formatCode>General</c:formatCode>
                <c:ptCount val="1"/>
                <c:pt idx="0">
                  <c:v>97.436896868910793</c:v>
                </c:pt>
              </c:numCache>
            </c:numRef>
          </c:xVal>
          <c:yVal>
            <c:numRef>
              <c:f>Between!$D$99</c:f>
              <c:numCache>
                <c:formatCode>General</c:formatCode>
                <c:ptCount val="1"/>
                <c:pt idx="0">
                  <c:v>8.7749165966243076E-2</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Between!$C$179</c:f>
              <c:numCache>
                <c:formatCode>General</c:formatCode>
                <c:ptCount val="1"/>
                <c:pt idx="0">
                  <c:v>102.56310313108921</c:v>
                </c:pt>
              </c:numCache>
            </c:numRef>
          </c:xVal>
          <c:yVal>
            <c:numRef>
              <c:f>Between!$D$179</c:f>
              <c:numCache>
                <c:formatCode>General</c:formatCode>
                <c:ptCount val="1"/>
                <c:pt idx="0">
                  <c:v>8.7749165966243076E-2</c:v>
                </c:pt>
              </c:numCache>
            </c:numRef>
          </c:yVal>
          <c:smooth val="1"/>
        </c:ser>
        <c:ser>
          <c:idx val="4"/>
          <c:order val="4"/>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Between!$C$28</c:f>
              <c:numCache>
                <c:formatCode>General</c:formatCode>
                <c:ptCount val="1"/>
                <c:pt idx="0">
                  <c:v>97.44</c:v>
                </c:pt>
              </c:numCache>
            </c:numRef>
          </c:xVal>
          <c:yVal>
            <c:numLit>
              <c:formatCode>General</c:formatCode>
              <c:ptCount val="1"/>
              <c:pt idx="0">
                <c:v>0.01</c:v>
              </c:pt>
            </c:numLit>
          </c:yVal>
          <c:smooth val="1"/>
        </c:ser>
        <c:ser>
          <c:idx val="5"/>
          <c:order val="5"/>
          <c:tx>
            <c:v>b</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Between!$C$29</c:f>
              <c:numCache>
                <c:formatCode>General</c:formatCode>
                <c:ptCount val="1"/>
                <c:pt idx="0">
                  <c:v>102.56</c:v>
                </c:pt>
              </c:numCache>
            </c:numRef>
          </c:xVal>
          <c:yVal>
            <c:numLit>
              <c:formatCode>General</c:formatCode>
              <c:ptCount val="1"/>
              <c:pt idx="0">
                <c:v>0.01</c:v>
              </c:pt>
            </c:numLit>
          </c:yVal>
          <c:smooth val="1"/>
        </c:ser>
        <c:dLbls>
          <c:showLegendKey val="0"/>
          <c:showVal val="0"/>
          <c:showCatName val="0"/>
          <c:showSerName val="0"/>
          <c:showPercent val="0"/>
          <c:showBubbleSize val="0"/>
        </c:dLbls>
        <c:axId val="53880320"/>
        <c:axId val="66818048"/>
      </c:scatterChart>
      <c:valAx>
        <c:axId val="53880320"/>
        <c:scaling>
          <c:orientation val="minMax"/>
        </c:scaling>
        <c:delete val="0"/>
        <c:axPos val="b"/>
        <c:title>
          <c:tx>
            <c:rich>
              <a:bodyPr/>
              <a:lstStyle/>
              <a:p>
                <a:pPr>
                  <a:defRPr/>
                </a:pPr>
                <a:r>
                  <a:rPr lang="en-US"/>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66818048"/>
        <c:crosses val="autoZero"/>
        <c:crossBetween val="midCat"/>
      </c:valAx>
      <c:valAx>
        <c:axId val="6681804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53880320"/>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aseline="0"/>
            </a:pPr>
            <a:r>
              <a:rPr lang="en-US" sz="1800" baseline="0"/>
              <a:t>Normal Probability Distribution</a:t>
            </a:r>
          </a:p>
        </c:rich>
      </c:tx>
      <c:layout>
        <c:manualLayout>
          <c:xMode val="edge"/>
          <c:yMode val="edge"/>
          <c:x val="0.27985556009061702"/>
          <c:y val="4.301763309742207E-2"/>
        </c:manualLayout>
      </c:layout>
      <c:overlay val="1"/>
    </c:title>
    <c:autoTitleDeleted val="0"/>
    <c:plotArea>
      <c:layout>
        <c:manualLayout>
          <c:layoutTarget val="inner"/>
          <c:xMode val="edge"/>
          <c:yMode val="edge"/>
          <c:x val="0.14413634437386141"/>
          <c:y val="0.33687586309109219"/>
          <c:w val="0.72084198430420088"/>
          <c:h val="0.5195013265602747"/>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Between!$C$99:$C$179</c:f>
              <c:numCache>
                <c:formatCode>General</c:formatCode>
                <c:ptCount val="81"/>
                <c:pt idx="0">
                  <c:v>97.436896868910793</c:v>
                </c:pt>
                <c:pt idx="1">
                  <c:v>97.500974447188028</c:v>
                </c:pt>
                <c:pt idx="2">
                  <c:v>97.565052025465263</c:v>
                </c:pt>
                <c:pt idx="3">
                  <c:v>97.629129603742498</c:v>
                </c:pt>
                <c:pt idx="4">
                  <c:v>97.693207182019734</c:v>
                </c:pt>
                <c:pt idx="5">
                  <c:v>97.757284760296969</c:v>
                </c:pt>
                <c:pt idx="6">
                  <c:v>97.821362338574204</c:v>
                </c:pt>
                <c:pt idx="7">
                  <c:v>97.885439916851439</c:v>
                </c:pt>
                <c:pt idx="8">
                  <c:v>97.949517495128674</c:v>
                </c:pt>
                <c:pt idx="9">
                  <c:v>98.013595073405909</c:v>
                </c:pt>
                <c:pt idx="10">
                  <c:v>98.077672651683145</c:v>
                </c:pt>
                <c:pt idx="11">
                  <c:v>98.14175022996038</c:v>
                </c:pt>
                <c:pt idx="12">
                  <c:v>98.205827808237615</c:v>
                </c:pt>
                <c:pt idx="13">
                  <c:v>98.26990538651485</c:v>
                </c:pt>
                <c:pt idx="14">
                  <c:v>98.333982964792085</c:v>
                </c:pt>
                <c:pt idx="15">
                  <c:v>98.39806054306932</c:v>
                </c:pt>
                <c:pt idx="16">
                  <c:v>98.462138121346555</c:v>
                </c:pt>
                <c:pt idx="17">
                  <c:v>98.526215699623791</c:v>
                </c:pt>
                <c:pt idx="18">
                  <c:v>98.590293277901026</c:v>
                </c:pt>
                <c:pt idx="19">
                  <c:v>98.654370856178261</c:v>
                </c:pt>
                <c:pt idx="20">
                  <c:v>98.718448434455496</c:v>
                </c:pt>
                <c:pt idx="21">
                  <c:v>98.782526012732731</c:v>
                </c:pt>
                <c:pt idx="22">
                  <c:v>98.846603591009966</c:v>
                </c:pt>
                <c:pt idx="23">
                  <c:v>98.910681169287201</c:v>
                </c:pt>
                <c:pt idx="24">
                  <c:v>98.974758747564437</c:v>
                </c:pt>
                <c:pt idx="25">
                  <c:v>99.038836325841672</c:v>
                </c:pt>
                <c:pt idx="26">
                  <c:v>99.102913904118907</c:v>
                </c:pt>
                <c:pt idx="27">
                  <c:v>99.166991482396142</c:v>
                </c:pt>
                <c:pt idx="28">
                  <c:v>99.231069060673377</c:v>
                </c:pt>
                <c:pt idx="29">
                  <c:v>99.295146638950612</c:v>
                </c:pt>
                <c:pt idx="30">
                  <c:v>99.359224217227847</c:v>
                </c:pt>
                <c:pt idx="31">
                  <c:v>99.423301795505083</c:v>
                </c:pt>
                <c:pt idx="32">
                  <c:v>99.487379373782318</c:v>
                </c:pt>
                <c:pt idx="33">
                  <c:v>99.551456952059553</c:v>
                </c:pt>
                <c:pt idx="34">
                  <c:v>99.615534530336788</c:v>
                </c:pt>
                <c:pt idx="35">
                  <c:v>99.679612108614023</c:v>
                </c:pt>
                <c:pt idx="36">
                  <c:v>99.743689686891258</c:v>
                </c:pt>
                <c:pt idx="37">
                  <c:v>99.807767265168494</c:v>
                </c:pt>
                <c:pt idx="38">
                  <c:v>99.871844843445729</c:v>
                </c:pt>
                <c:pt idx="39">
                  <c:v>99.935922421722964</c:v>
                </c:pt>
                <c:pt idx="40">
                  <c:v>100.0000000000002</c:v>
                </c:pt>
                <c:pt idx="41">
                  <c:v>100.06407757827743</c:v>
                </c:pt>
                <c:pt idx="42">
                  <c:v>100.12815515655467</c:v>
                </c:pt>
                <c:pt idx="43">
                  <c:v>100.1922327348319</c:v>
                </c:pt>
                <c:pt idx="44">
                  <c:v>100.25631031310914</c:v>
                </c:pt>
                <c:pt idx="45">
                  <c:v>100.32038789138637</c:v>
                </c:pt>
                <c:pt idx="46">
                  <c:v>100.38446546966361</c:v>
                </c:pt>
                <c:pt idx="47">
                  <c:v>100.44854304794084</c:v>
                </c:pt>
                <c:pt idx="48">
                  <c:v>100.51262062621808</c:v>
                </c:pt>
                <c:pt idx="49">
                  <c:v>100.57669820449532</c:v>
                </c:pt>
                <c:pt idx="50">
                  <c:v>100.64077578277255</c:v>
                </c:pt>
                <c:pt idx="51">
                  <c:v>100.70485336104979</c:v>
                </c:pt>
                <c:pt idx="52">
                  <c:v>100.76893093932702</c:v>
                </c:pt>
                <c:pt idx="53">
                  <c:v>100.83300851760426</c:v>
                </c:pt>
                <c:pt idx="54">
                  <c:v>100.89708609588149</c:v>
                </c:pt>
                <c:pt idx="55">
                  <c:v>100.96116367415873</c:v>
                </c:pt>
                <c:pt idx="56">
                  <c:v>101.02524125243596</c:v>
                </c:pt>
                <c:pt idx="57">
                  <c:v>101.0893188307132</c:v>
                </c:pt>
                <c:pt idx="58">
                  <c:v>101.15339640899043</c:v>
                </c:pt>
                <c:pt idx="59">
                  <c:v>101.21747398726767</c:v>
                </c:pt>
                <c:pt idx="60">
                  <c:v>101.2815515655449</c:v>
                </c:pt>
                <c:pt idx="61">
                  <c:v>101.34562914382214</c:v>
                </c:pt>
                <c:pt idx="62">
                  <c:v>101.40970672209937</c:v>
                </c:pt>
                <c:pt idx="63">
                  <c:v>101.47378430037661</c:v>
                </c:pt>
                <c:pt idx="64">
                  <c:v>101.53786187865384</c:v>
                </c:pt>
                <c:pt idx="65">
                  <c:v>101.60193945693108</c:v>
                </c:pt>
                <c:pt idx="66">
                  <c:v>101.66601703520831</c:v>
                </c:pt>
                <c:pt idx="67">
                  <c:v>101.73009461348555</c:v>
                </c:pt>
                <c:pt idx="68">
                  <c:v>101.79417219176278</c:v>
                </c:pt>
                <c:pt idx="69">
                  <c:v>101.85824977004002</c:v>
                </c:pt>
                <c:pt idx="70">
                  <c:v>101.92232734831725</c:v>
                </c:pt>
                <c:pt idx="71">
                  <c:v>101.98640492659449</c:v>
                </c:pt>
                <c:pt idx="72">
                  <c:v>102.05048250487172</c:v>
                </c:pt>
                <c:pt idx="73">
                  <c:v>102.11456008314896</c:v>
                </c:pt>
                <c:pt idx="74">
                  <c:v>102.17863766142619</c:v>
                </c:pt>
                <c:pt idx="75">
                  <c:v>102.24271523970343</c:v>
                </c:pt>
                <c:pt idx="76">
                  <c:v>102.30679281798066</c:v>
                </c:pt>
                <c:pt idx="77">
                  <c:v>102.3708703962579</c:v>
                </c:pt>
                <c:pt idx="78">
                  <c:v>102.43494797453513</c:v>
                </c:pt>
                <c:pt idx="79">
                  <c:v>102.49902555281237</c:v>
                </c:pt>
                <c:pt idx="80">
                  <c:v>102.56310313108921</c:v>
                </c:pt>
              </c:numCache>
            </c:numRef>
          </c:xVal>
          <c:yVal>
            <c:numRef>
              <c:f>Between!$D$99:$D$179</c:f>
              <c:numCache>
                <c:formatCode>General</c:formatCode>
                <c:ptCount val="81"/>
                <c:pt idx="0">
                  <c:v>8.7749165966243076E-2</c:v>
                </c:pt>
                <c:pt idx="1">
                  <c:v>9.1380168128525771E-2</c:v>
                </c:pt>
                <c:pt idx="2">
                  <c:v>9.5063787189344356E-2</c:v>
                </c:pt>
                <c:pt idx="3">
                  <c:v>9.8794433367887929E-2</c:v>
                </c:pt>
                <c:pt idx="4">
                  <c:v>0.1025661470059627</c:v>
                </c:pt>
                <c:pt idx="5">
                  <c:v>0.10637260898541075</c:v>
                </c:pt>
                <c:pt idx="6">
                  <c:v>0.11020715342721402</c:v>
                </c:pt>
                <c:pt idx="7">
                  <c:v>0.11406278267973907</c:v>
                </c:pt>
                <c:pt idx="8">
                  <c:v>0.11793218458712576</c:v>
                </c:pt>
                <c:pt idx="9">
                  <c:v>0.12180775201183283</c:v>
                </c:pt>
                <c:pt idx="10">
                  <c:v>0.1256816045679702</c:v>
                </c:pt>
                <c:pt idx="11">
                  <c:v>0.12954561250441732</c:v>
                </c:pt>
                <c:pt idx="12">
                  <c:v>0.13339142265900805</c:v>
                </c:pt>
                <c:pt idx="13">
                  <c:v>0.13721048638741776</c:v>
                </c:pt>
                <c:pt idx="14">
                  <c:v>0.14099408935298521</c:v>
                </c:pt>
                <c:pt idx="15">
                  <c:v>0.14473338304671152</c:v>
                </c:pt>
                <c:pt idx="16">
                  <c:v>0.14841941789027183</c:v>
                </c:pt>
                <c:pt idx="17">
                  <c:v>0.15204317775922321</c:v>
                </c:pt>
                <c:pt idx="18">
                  <c:v>0.15559561574886305</c:v>
                </c:pt>
                <c:pt idx="19">
                  <c:v>0.15906769099154594</c:v>
                </c:pt>
                <c:pt idx="20">
                  <c:v>0.16245040632186367</c:v>
                </c:pt>
                <c:pt idx="21">
                  <c:v>0.16573484657507351</c:v>
                </c:pt>
                <c:pt idx="22">
                  <c:v>0.16891221729466671</c:v>
                </c:pt>
                <c:pt idx="23">
                  <c:v>0.17197388361712029</c:v>
                </c:pt>
                <c:pt idx="24">
                  <c:v>0.17491140909578171</c:v>
                </c:pt>
                <c:pt idx="25">
                  <c:v>0.17771659422159267</c:v>
                </c:pt>
                <c:pt idx="26">
                  <c:v>0.18038151439603753</c:v>
                </c:pt>
                <c:pt idx="27">
                  <c:v>0.18289855711136416</c:v>
                </c:pt>
                <c:pt idx="28">
                  <c:v>0.18526045809480657</c:v>
                </c:pt>
                <c:pt idx="29">
                  <c:v>0.18746033617725938</c:v>
                </c:pt>
                <c:pt idx="30">
                  <c:v>0.18949172665260644</c:v>
                </c:pt>
                <c:pt idx="31">
                  <c:v>0.19134861290167327</c:v>
                </c:pt>
                <c:pt idx="32">
                  <c:v>0.19302545606450183</c:v>
                </c:pt>
                <c:pt idx="33">
                  <c:v>0.19451722255627729</c:v>
                </c:pt>
                <c:pt idx="34">
                  <c:v>0.1958194092356795</c:v>
                </c:pt>
                <c:pt idx="35">
                  <c:v>0.19692806604958318</c:v>
                </c:pt>
                <c:pt idx="36">
                  <c:v>0.19783981599476388</c:v>
                </c:pt>
                <c:pt idx="37">
                  <c:v>0.19855187225544241</c:v>
                </c:pt>
                <c:pt idx="38">
                  <c:v>0.1990620523949567</c:v>
                </c:pt>
                <c:pt idx="39">
                  <c:v>0.19936878950041978</c:v>
                </c:pt>
                <c:pt idx="40">
                  <c:v>0.19947114020071635</c:v>
                </c:pt>
                <c:pt idx="41">
                  <c:v>0.1993687895004185</c:v>
                </c:pt>
                <c:pt idx="42">
                  <c:v>0.19906205239495417</c:v>
                </c:pt>
                <c:pt idx="43">
                  <c:v>0.19855187225543861</c:v>
                </c:pt>
                <c:pt idx="44">
                  <c:v>0.19783981599475883</c:v>
                </c:pt>
                <c:pt idx="45">
                  <c:v>0.19692806604957691</c:v>
                </c:pt>
                <c:pt idx="46">
                  <c:v>0.19581940923567204</c:v>
                </c:pt>
                <c:pt idx="47">
                  <c:v>0.19451722255626863</c:v>
                </c:pt>
                <c:pt idx="48">
                  <c:v>0.19302545606449198</c:v>
                </c:pt>
                <c:pt idx="49">
                  <c:v>0.19134861290166227</c:v>
                </c:pt>
                <c:pt idx="50">
                  <c:v>0.18949172665259437</c:v>
                </c:pt>
                <c:pt idx="51">
                  <c:v>0.18746033617724622</c:v>
                </c:pt>
                <c:pt idx="52">
                  <c:v>0.18526045809479241</c:v>
                </c:pt>
                <c:pt idx="53">
                  <c:v>0.18289855711134897</c:v>
                </c:pt>
                <c:pt idx="54">
                  <c:v>0.18038151439602143</c:v>
                </c:pt>
                <c:pt idx="55">
                  <c:v>0.17771659422157565</c:v>
                </c:pt>
                <c:pt idx="56">
                  <c:v>0.17491140909576383</c:v>
                </c:pt>
                <c:pt idx="57">
                  <c:v>0.17197388361710164</c:v>
                </c:pt>
                <c:pt idx="58">
                  <c:v>0.16891221729464731</c:v>
                </c:pt>
                <c:pt idx="59">
                  <c:v>0.16573484657505341</c:v>
                </c:pt>
                <c:pt idx="60">
                  <c:v>0.16245040632184296</c:v>
                </c:pt>
                <c:pt idx="61">
                  <c:v>0.15906769099152465</c:v>
                </c:pt>
                <c:pt idx="62">
                  <c:v>0.15559561574884123</c:v>
                </c:pt>
                <c:pt idx="63">
                  <c:v>0.15204317775920093</c:v>
                </c:pt>
                <c:pt idx="64">
                  <c:v>0.14841941789024912</c:v>
                </c:pt>
                <c:pt idx="65">
                  <c:v>0.14473338304668845</c:v>
                </c:pt>
                <c:pt idx="66">
                  <c:v>0.14099408935296184</c:v>
                </c:pt>
                <c:pt idx="67">
                  <c:v>0.13721048638739414</c:v>
                </c:pt>
                <c:pt idx="68">
                  <c:v>0.13339142265898424</c:v>
                </c:pt>
                <c:pt idx="69">
                  <c:v>0.12954561250439339</c:v>
                </c:pt>
                <c:pt idx="70">
                  <c:v>0.12568160456794619</c:v>
                </c:pt>
                <c:pt idx="71">
                  <c:v>0.12180775201180875</c:v>
                </c:pt>
                <c:pt idx="72">
                  <c:v>0.11793218458710171</c:v>
                </c:pt>
                <c:pt idx="73">
                  <c:v>0.11406278267971506</c:v>
                </c:pt>
                <c:pt idx="74">
                  <c:v>0.11020715342719012</c:v>
                </c:pt>
                <c:pt idx="75">
                  <c:v>0.10637260898538703</c:v>
                </c:pt>
                <c:pt idx="76">
                  <c:v>0.10256614700593916</c:v>
                </c:pt>
                <c:pt idx="77">
                  <c:v>9.8794433367864629E-2</c:v>
                </c:pt>
                <c:pt idx="78">
                  <c:v>9.5063787189321319E-2</c:v>
                </c:pt>
                <c:pt idx="79">
                  <c:v>9.1380168128503053E-2</c:v>
                </c:pt>
                <c:pt idx="80">
                  <c:v>8.7749165966243076E-2</c:v>
                </c:pt>
              </c:numCache>
            </c:numRef>
          </c:yVal>
          <c:smooth val="1"/>
        </c:ser>
        <c:ser>
          <c:idx val="0"/>
          <c:order val="1"/>
          <c:tx>
            <c:v>Density</c:v>
          </c:tx>
          <c:spPr>
            <a:ln w="38100">
              <a:solidFill>
                <a:srgbClr val="0000FF"/>
              </a:solidFill>
              <a:prstDash val="solid"/>
            </a:ln>
          </c:spPr>
          <c:marker>
            <c:symbol val="none"/>
          </c:marker>
          <c:xVal>
            <c:numRef>
              <c:f>Between!$C$54:$C$94</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Between!$D$54:$D$94</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Between!$C$99</c:f>
              <c:numCache>
                <c:formatCode>General</c:formatCode>
                <c:ptCount val="1"/>
                <c:pt idx="0">
                  <c:v>97.436896868910793</c:v>
                </c:pt>
              </c:numCache>
            </c:numRef>
          </c:xVal>
          <c:yVal>
            <c:numRef>
              <c:f>Between!$D$99</c:f>
              <c:numCache>
                <c:formatCode>General</c:formatCode>
                <c:ptCount val="1"/>
                <c:pt idx="0">
                  <c:v>8.7749165966243076E-2</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Between!$C$179</c:f>
              <c:numCache>
                <c:formatCode>General</c:formatCode>
                <c:ptCount val="1"/>
                <c:pt idx="0">
                  <c:v>102.56310313108921</c:v>
                </c:pt>
              </c:numCache>
            </c:numRef>
          </c:xVal>
          <c:yVal>
            <c:numRef>
              <c:f>Between!$D$179</c:f>
              <c:numCache>
                <c:formatCode>General</c:formatCode>
                <c:ptCount val="1"/>
                <c:pt idx="0">
                  <c:v>8.7749165966243076E-2</c:v>
                </c:pt>
              </c:numCache>
            </c:numRef>
          </c:yVal>
          <c:smooth val="1"/>
        </c:ser>
        <c:ser>
          <c:idx val="4"/>
          <c:order val="4"/>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Between!$C$28</c:f>
              <c:numCache>
                <c:formatCode>General</c:formatCode>
                <c:ptCount val="1"/>
                <c:pt idx="0">
                  <c:v>97.44</c:v>
                </c:pt>
              </c:numCache>
            </c:numRef>
          </c:xVal>
          <c:yVal>
            <c:numLit>
              <c:formatCode>General</c:formatCode>
              <c:ptCount val="1"/>
              <c:pt idx="0">
                <c:v>0.01</c:v>
              </c:pt>
            </c:numLit>
          </c:yVal>
          <c:smooth val="1"/>
        </c:ser>
        <c:ser>
          <c:idx val="5"/>
          <c:order val="5"/>
          <c:tx>
            <c:v>b</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Between!$C$29</c:f>
              <c:numCache>
                <c:formatCode>General</c:formatCode>
                <c:ptCount val="1"/>
                <c:pt idx="0">
                  <c:v>102.56</c:v>
                </c:pt>
              </c:numCache>
            </c:numRef>
          </c:xVal>
          <c:yVal>
            <c:numLit>
              <c:formatCode>General</c:formatCode>
              <c:ptCount val="1"/>
              <c:pt idx="0">
                <c:v>0.01</c:v>
              </c:pt>
            </c:numLit>
          </c:yVal>
          <c:smooth val="1"/>
        </c:ser>
        <c:dLbls>
          <c:showLegendKey val="0"/>
          <c:showVal val="0"/>
          <c:showCatName val="0"/>
          <c:showSerName val="0"/>
          <c:showPercent val="0"/>
          <c:showBubbleSize val="0"/>
        </c:dLbls>
        <c:axId val="85298176"/>
        <c:axId val="85301504"/>
      </c:scatterChart>
      <c:valAx>
        <c:axId val="85298176"/>
        <c:scaling>
          <c:orientation val="minMax"/>
        </c:scaling>
        <c:delete val="0"/>
        <c:axPos val="b"/>
        <c:title>
          <c:tx>
            <c:rich>
              <a:bodyPr/>
              <a:lstStyle/>
              <a:p>
                <a:pPr>
                  <a:defRPr sz="1600"/>
                </a:pPr>
                <a:r>
                  <a:rPr lang="en-US" sz="1600"/>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85301504"/>
        <c:crosses val="autoZero"/>
        <c:crossBetween val="midCat"/>
      </c:valAx>
      <c:valAx>
        <c:axId val="85301504"/>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85298176"/>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Normal Probability Distribution</a:t>
            </a:r>
          </a:p>
        </c:rich>
      </c:tx>
      <c:layout>
        <c:manualLayout>
          <c:xMode val="edge"/>
          <c:yMode val="edge"/>
          <c:x val="0.27382893058765667"/>
          <c:y val="4.8183752694620566E-2"/>
        </c:manualLayout>
      </c:layout>
      <c:overlay val="1"/>
    </c:title>
    <c:autoTitleDeleted val="0"/>
    <c:plotArea>
      <c:layout>
        <c:manualLayout>
          <c:layoutTarget val="inner"/>
          <c:xMode val="edge"/>
          <c:yMode val="edge"/>
          <c:x val="0.1412038669295691"/>
          <c:y val="0.35519568405106522"/>
          <c:w val="0.72084198430420088"/>
          <c:h val="0.54391965338500803"/>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'Right-Tailed'!$C$98:$C$178</c:f>
              <c:numCache>
                <c:formatCode>General</c:formatCode>
                <c:ptCount val="81"/>
                <c:pt idx="0">
                  <c:v>98.316757532854169</c:v>
                </c:pt>
                <c:pt idx="1">
                  <c:v>98.437798063693492</c:v>
                </c:pt>
                <c:pt idx="2">
                  <c:v>98.558838594532816</c:v>
                </c:pt>
                <c:pt idx="3">
                  <c:v>98.679879125372139</c:v>
                </c:pt>
                <c:pt idx="4">
                  <c:v>98.800919656211462</c:v>
                </c:pt>
                <c:pt idx="5">
                  <c:v>98.921960187050786</c:v>
                </c:pt>
                <c:pt idx="6">
                  <c:v>99.043000717890109</c:v>
                </c:pt>
                <c:pt idx="7">
                  <c:v>99.164041248729433</c:v>
                </c:pt>
                <c:pt idx="8">
                  <c:v>99.285081779568756</c:v>
                </c:pt>
                <c:pt idx="9">
                  <c:v>99.40612231040808</c:v>
                </c:pt>
                <c:pt idx="10">
                  <c:v>99.527162841247403</c:v>
                </c:pt>
                <c:pt idx="11">
                  <c:v>99.648203372086726</c:v>
                </c:pt>
                <c:pt idx="12">
                  <c:v>99.76924390292605</c:v>
                </c:pt>
                <c:pt idx="13">
                  <c:v>99.890284433765373</c:v>
                </c:pt>
                <c:pt idx="14">
                  <c:v>100.0113249646047</c:v>
                </c:pt>
                <c:pt idx="15">
                  <c:v>100.13236549544402</c:v>
                </c:pt>
                <c:pt idx="16">
                  <c:v>100.25340602628334</c:v>
                </c:pt>
                <c:pt idx="17">
                  <c:v>100.37444655712267</c:v>
                </c:pt>
                <c:pt idx="18">
                  <c:v>100.49548708796199</c:v>
                </c:pt>
                <c:pt idx="19">
                  <c:v>100.61652761880131</c:v>
                </c:pt>
                <c:pt idx="20">
                  <c:v>100.73756814964064</c:v>
                </c:pt>
                <c:pt idx="21">
                  <c:v>100.85860868047996</c:v>
                </c:pt>
                <c:pt idx="22">
                  <c:v>100.97964921131928</c:v>
                </c:pt>
                <c:pt idx="23">
                  <c:v>101.10068974215861</c:v>
                </c:pt>
                <c:pt idx="24">
                  <c:v>101.22173027299793</c:v>
                </c:pt>
                <c:pt idx="25">
                  <c:v>101.34277080383725</c:v>
                </c:pt>
                <c:pt idx="26">
                  <c:v>101.46381133467658</c:v>
                </c:pt>
                <c:pt idx="27">
                  <c:v>101.5848518655159</c:v>
                </c:pt>
                <c:pt idx="28">
                  <c:v>101.70589239635522</c:v>
                </c:pt>
                <c:pt idx="29">
                  <c:v>101.82693292719455</c:v>
                </c:pt>
                <c:pt idx="30">
                  <c:v>101.94797345803387</c:v>
                </c:pt>
                <c:pt idx="31">
                  <c:v>102.06901398887319</c:v>
                </c:pt>
                <c:pt idx="32">
                  <c:v>102.19005451971252</c:v>
                </c:pt>
                <c:pt idx="33">
                  <c:v>102.31109505055184</c:v>
                </c:pt>
                <c:pt idx="34">
                  <c:v>102.43213558139117</c:v>
                </c:pt>
                <c:pt idx="35">
                  <c:v>102.55317611223049</c:v>
                </c:pt>
                <c:pt idx="36">
                  <c:v>102.67421664306981</c:v>
                </c:pt>
                <c:pt idx="37">
                  <c:v>102.79525717390914</c:v>
                </c:pt>
                <c:pt idx="38">
                  <c:v>102.91629770474846</c:v>
                </c:pt>
                <c:pt idx="39">
                  <c:v>103.03733823558778</c:v>
                </c:pt>
                <c:pt idx="40">
                  <c:v>103.15837876642711</c:v>
                </c:pt>
                <c:pt idx="41">
                  <c:v>103.27941929726643</c:v>
                </c:pt>
                <c:pt idx="42">
                  <c:v>103.40045982810575</c:v>
                </c:pt>
                <c:pt idx="43">
                  <c:v>103.52150035894508</c:v>
                </c:pt>
                <c:pt idx="44">
                  <c:v>103.6425408897844</c:v>
                </c:pt>
                <c:pt idx="45">
                  <c:v>103.76358142062372</c:v>
                </c:pt>
                <c:pt idx="46">
                  <c:v>103.88462195146305</c:v>
                </c:pt>
                <c:pt idx="47">
                  <c:v>104.00566248230237</c:v>
                </c:pt>
                <c:pt idx="48">
                  <c:v>104.12670301314169</c:v>
                </c:pt>
                <c:pt idx="49">
                  <c:v>104.24774354398102</c:v>
                </c:pt>
                <c:pt idx="50">
                  <c:v>104.36878407482034</c:v>
                </c:pt>
                <c:pt idx="51">
                  <c:v>104.48982460565966</c:v>
                </c:pt>
                <c:pt idx="52">
                  <c:v>104.61086513649899</c:v>
                </c:pt>
                <c:pt idx="53">
                  <c:v>104.73190566733831</c:v>
                </c:pt>
                <c:pt idx="54">
                  <c:v>104.85294619817763</c:v>
                </c:pt>
                <c:pt idx="55">
                  <c:v>104.97398672901696</c:v>
                </c:pt>
                <c:pt idx="56">
                  <c:v>105.09502725985628</c:v>
                </c:pt>
                <c:pt idx="57">
                  <c:v>105.2160677906956</c:v>
                </c:pt>
                <c:pt idx="58">
                  <c:v>105.33710832153493</c:v>
                </c:pt>
                <c:pt idx="59">
                  <c:v>105.45814885237425</c:v>
                </c:pt>
                <c:pt idx="60">
                  <c:v>105.57918938321357</c:v>
                </c:pt>
                <c:pt idx="61">
                  <c:v>105.7002299140529</c:v>
                </c:pt>
                <c:pt idx="62">
                  <c:v>105.82127044489222</c:v>
                </c:pt>
                <c:pt idx="63">
                  <c:v>105.94231097573154</c:v>
                </c:pt>
                <c:pt idx="64">
                  <c:v>106.06335150657087</c:v>
                </c:pt>
                <c:pt idx="65">
                  <c:v>106.18439203741019</c:v>
                </c:pt>
                <c:pt idx="66">
                  <c:v>106.30543256824951</c:v>
                </c:pt>
                <c:pt idx="67">
                  <c:v>106.42647309908884</c:v>
                </c:pt>
                <c:pt idx="68">
                  <c:v>106.54751362992816</c:v>
                </c:pt>
                <c:pt idx="69">
                  <c:v>106.66855416076748</c:v>
                </c:pt>
                <c:pt idx="70">
                  <c:v>106.78959469160681</c:v>
                </c:pt>
                <c:pt idx="71">
                  <c:v>106.91063522244613</c:v>
                </c:pt>
                <c:pt idx="72">
                  <c:v>107.03167575328546</c:v>
                </c:pt>
                <c:pt idx="73">
                  <c:v>107.15271628412478</c:v>
                </c:pt>
                <c:pt idx="74">
                  <c:v>107.2737568149641</c:v>
                </c:pt>
                <c:pt idx="75">
                  <c:v>107.39479734580343</c:v>
                </c:pt>
                <c:pt idx="76">
                  <c:v>107.51583787664275</c:v>
                </c:pt>
                <c:pt idx="77">
                  <c:v>107.63687840748207</c:v>
                </c:pt>
                <c:pt idx="78">
                  <c:v>107.7579189383214</c:v>
                </c:pt>
                <c:pt idx="79">
                  <c:v>107.87895946916072</c:v>
                </c:pt>
                <c:pt idx="80">
                  <c:v>108</c:v>
                </c:pt>
              </c:numCache>
            </c:numRef>
          </c:xVal>
          <c:yVal>
            <c:numRef>
              <c:f>'Right-Tailed'!$D$98:$D$178</c:f>
              <c:numCache>
                <c:formatCode>General</c:formatCode>
                <c:ptCount val="81"/>
                <c:pt idx="0">
                  <c:v>0.13998096020390399</c:v>
                </c:pt>
                <c:pt idx="1">
                  <c:v>0.14702611204933577</c:v>
                </c:pt>
                <c:pt idx="2">
                  <c:v>0.15386126052024757</c:v>
                </c:pt>
                <c:pt idx="3">
                  <c:v>0.16042550231190139</c:v>
                </c:pt>
                <c:pt idx="4">
                  <c:v>0.16665825797978057</c:v>
                </c:pt>
                <c:pt idx="5">
                  <c:v>0.17250018957038635</c:v>
                </c:pt>
                <c:pt idx="6">
                  <c:v>0.17789413247458941</c:v>
                </c:pt>
                <c:pt idx="7">
                  <c:v>0.18278602126448176</c:v>
                </c:pt>
                <c:pt idx="8">
                  <c:v>0.18712578868481991</c:v>
                </c:pt>
                <c:pt idx="9">
                  <c:v>0.19086821697739162</c:v>
                </c:pt>
                <c:pt idx="10">
                  <c:v>0.1939737213404803</c:v>
                </c:pt>
                <c:pt idx="11">
                  <c:v>0.19640904656336192</c:v>
                </c:pt>
                <c:pt idx="12">
                  <c:v>0.19814785970205706</c:v>
                </c:pt>
                <c:pt idx="13">
                  <c:v>0.19917122402969858</c:v>
                </c:pt>
                <c:pt idx="14">
                  <c:v>0.19946794233437035</c:v>
                </c:pt>
                <c:pt idx="15">
                  <c:v>0.199034760862177</c:v>
                </c:pt>
                <c:pt idx="16">
                  <c:v>0.19787642871148417</c:v>
                </c:pt>
                <c:pt idx="17">
                  <c:v>0.1960056111623151</c:v>
                </c:pt>
                <c:pt idx="18">
                  <c:v>0.19344265915263162</c:v>
                </c:pt>
                <c:pt idx="19">
                  <c:v>0.1902152407684872</c:v>
                </c:pt>
                <c:pt idx="20">
                  <c:v>0.18635784407855541</c:v>
                </c:pt>
                <c:pt idx="21">
                  <c:v>0.18191116380368186</c:v>
                </c:pt>
                <c:pt idx="22">
                  <c:v>0.17692138706930921</c:v>
                </c:pt>
                <c:pt idx="23">
                  <c:v>0.17143939575916467</c:v>
                </c:pt>
                <c:pt idx="24">
                  <c:v>0.16551990470772723</c:v>
                </c:pt>
                <c:pt idx="25">
                  <c:v>0.15922055609312025</c:v>
                </c:pt>
                <c:pt idx="26">
                  <c:v>0.15260099090005672</c:v>
                </c:pt>
                <c:pt idx="27">
                  <c:v>0.14572191821584202</c:v>
                </c:pt>
                <c:pt idx="28">
                  <c:v>0.13864420242472719</c:v>
                </c:pt>
                <c:pt idx="29">
                  <c:v>0.1314279871209543</c:v>
                </c:pt>
                <c:pt idx="30">
                  <c:v>0.12413187283035759</c:v>
                </c:pt>
                <c:pt idx="31">
                  <c:v>0.11681216349084471</c:v>
                </c:pt>
                <c:pt idx="32">
                  <c:v>0.10952219418105318</c:v>
                </c:pt>
                <c:pt idx="33">
                  <c:v>0.10231174989870842</c:v>
                </c:pt>
                <c:pt idx="34">
                  <c:v>9.5226582373564947E-2</c:v>
                </c:pt>
                <c:pt idx="35">
                  <c:v>8.8308029051306372E-2</c:v>
                </c:pt>
                <c:pt idx="36">
                  <c:v>8.1592735596836802E-2</c:v>
                </c:pt>
                <c:pt idx="37">
                  <c:v>7.5112480622567021E-2</c:v>
                </c:pt>
                <c:pt idx="38">
                  <c:v>6.8894098923469108E-2</c:v>
                </c:pt>
                <c:pt idx="39">
                  <c:v>6.2959497356938732E-2</c:v>
                </c:pt>
                <c:pt idx="40">
                  <c:v>5.7325755688717929E-2</c:v>
                </c:pt>
                <c:pt idx="41">
                  <c:v>5.2005303268145384E-2</c:v>
                </c:pt>
                <c:pt idx="42">
                  <c:v>4.700616131361824E-2</c:v>
                </c:pt>
                <c:pt idx="43">
                  <c:v>4.2332239884683612E-2</c:v>
                </c:pt>
                <c:pt idx="44">
                  <c:v>3.7983678279592488E-2</c:v>
                </c:pt>
                <c:pt idx="45">
                  <c:v>3.395721760364296E-2</c:v>
                </c:pt>
                <c:pt idx="46">
                  <c:v>3.0246594571591599E-2</c:v>
                </c:pt>
                <c:pt idx="47">
                  <c:v>2.6842946196540644E-2</c:v>
                </c:pt>
                <c:pt idx="48">
                  <c:v>2.3735215832359099E-2</c:v>
                </c:pt>
                <c:pt idx="49">
                  <c:v>2.0910552028106828E-2</c:v>
                </c:pt>
                <c:pt idx="50">
                  <c:v>1.8354692771409626E-2</c:v>
                </c:pt>
                <c:pt idx="51">
                  <c:v>1.6052328894634999E-2</c:v>
                </c:pt>
                <c:pt idx="52">
                  <c:v>1.3987441647163604E-2</c:v>
                </c:pt>
                <c:pt idx="53">
                  <c:v>1.2143610657344364E-2</c:v>
                </c:pt>
                <c:pt idx="54">
                  <c:v>1.0504289682425961E-2</c:v>
                </c:pt>
                <c:pt idx="55">
                  <c:v>9.0530486434352072E-3</c:v>
                </c:pt>
                <c:pt idx="56">
                  <c:v>7.7737814405813652E-3</c:v>
                </c:pt>
                <c:pt idx="57">
                  <c:v>6.6508799257504097E-3</c:v>
                </c:pt>
                <c:pt idx="58">
                  <c:v>5.6693751607595315E-3</c:v>
                </c:pt>
                <c:pt idx="59">
                  <c:v>4.8150477078973989E-3</c:v>
                </c:pt>
                <c:pt idx="60">
                  <c:v>4.0745091827884081E-3</c:v>
                </c:pt>
                <c:pt idx="61">
                  <c:v>3.4352576532468452E-3</c:v>
                </c:pt>
                <c:pt idx="62">
                  <c:v>2.8857096997226476E-3</c:v>
                </c:pt>
                <c:pt idx="63">
                  <c:v>2.4152120742660689E-3</c:v>
                </c:pt>
                <c:pt idx="64">
                  <c:v>2.0140359187852722E-3</c:v>
                </c:pt>
                <c:pt idx="65">
                  <c:v>1.6733564441241012E-3</c:v>
                </c:pt>
                <c:pt idx="66">
                  <c:v>1.3852208440628135E-3</c:v>
                </c:pt>
                <c:pt idx="67">
                  <c:v>1.1425070375557403E-3</c:v>
                </c:pt>
                <c:pt idx="68">
                  <c:v>9.38875612551917E-4</c:v>
                </c:pt>
                <c:pt idx="69">
                  <c:v>7.687170987366414E-4</c:v>
                </c:pt>
                <c:pt idx="70">
                  <c:v>6.2709643627216634E-4</c:v>
                </c:pt>
                <c:pt idx="71">
                  <c:v>5.09696243341109E-4</c:v>
                </c:pt>
                <c:pt idx="72">
                  <c:v>4.1276022558756802E-4</c:v>
                </c:pt>
                <c:pt idx="73">
                  <c:v>3.3303782231349914E-4</c:v>
                </c:pt>
                <c:pt idx="74">
                  <c:v>2.6773095279986699E-4</c:v>
                </c:pt>
                <c:pt idx="75">
                  <c:v>2.1444351514057942E-4</c:v>
                </c:pt>
                <c:pt idx="76">
                  <c:v>1.7113410188347922E-4</c:v>
                </c:pt>
                <c:pt idx="77">
                  <c:v>1.3607223274518092E-4</c:v>
                </c:pt>
                <c:pt idx="78">
                  <c:v>1.0779826486829467E-4</c:v>
                </c:pt>
                <c:pt idx="79">
                  <c:v>8.508702485919056E-5</c:v>
                </c:pt>
                <c:pt idx="80">
                  <c:v>6.6915112882442684E-5</c:v>
                </c:pt>
              </c:numCache>
            </c:numRef>
          </c:yVal>
          <c:smooth val="1"/>
        </c:ser>
        <c:ser>
          <c:idx val="0"/>
          <c:order val="1"/>
          <c:tx>
            <c:v>Density</c:v>
          </c:tx>
          <c:spPr>
            <a:ln w="38100">
              <a:solidFill>
                <a:srgbClr val="0000FF"/>
              </a:solidFill>
              <a:prstDash val="solid"/>
            </a:ln>
          </c:spPr>
          <c:marker>
            <c:symbol val="none"/>
          </c:marker>
          <c:xVal>
            <c:numRef>
              <c:f>'Right-Tailed'!$C$53:$C$93</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'Right-Tailed'!$D$53:$D$93</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strRef>
              <c:f>'Right-Tailed'!$D$18</c:f>
              <c:strCache>
                <c:ptCount val="1"/>
                <c:pt idx="0">
                  <c:v>80.00%</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'Right-Tailed'!$C$98</c:f>
              <c:numCache>
                <c:formatCode>General</c:formatCode>
                <c:ptCount val="1"/>
                <c:pt idx="0">
                  <c:v>98.316757532854169</c:v>
                </c:pt>
              </c:numCache>
            </c:numRef>
          </c:xVal>
          <c:yVal>
            <c:numRef>
              <c:f>'Right-Tailed'!$D$98</c:f>
              <c:numCache>
                <c:formatCode>General</c:formatCode>
                <c:ptCount val="1"/>
                <c:pt idx="0">
                  <c:v>0.13998096020390399</c:v>
                </c:pt>
              </c:numCache>
            </c:numRef>
          </c:yVal>
          <c:smooth val="1"/>
        </c:ser>
        <c:ser>
          <c:idx val="3"/>
          <c:order val="3"/>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'Right-Tailed'!$C$28</c:f>
              <c:numCache>
                <c:formatCode>General</c:formatCode>
                <c:ptCount val="1"/>
                <c:pt idx="0">
                  <c:v>98.32</c:v>
                </c:pt>
              </c:numCache>
            </c:numRef>
          </c:xVal>
          <c:yVal>
            <c:numLit>
              <c:formatCode>General</c:formatCode>
              <c:ptCount val="1"/>
              <c:pt idx="0">
                <c:v>0.01</c:v>
              </c:pt>
            </c:numLit>
          </c:yVal>
          <c:smooth val="1"/>
        </c:ser>
        <c:dLbls>
          <c:showLegendKey val="0"/>
          <c:showVal val="0"/>
          <c:showCatName val="0"/>
          <c:showSerName val="0"/>
          <c:showPercent val="0"/>
          <c:showBubbleSize val="0"/>
        </c:dLbls>
        <c:axId val="105727488"/>
        <c:axId val="105729408"/>
      </c:scatterChart>
      <c:valAx>
        <c:axId val="105727488"/>
        <c:scaling>
          <c:orientation val="minMax"/>
        </c:scaling>
        <c:delete val="0"/>
        <c:axPos val="b"/>
        <c:title>
          <c:tx>
            <c:rich>
              <a:bodyPr/>
              <a:lstStyle/>
              <a:p>
                <a:pPr>
                  <a:defRPr/>
                </a:pPr>
                <a:r>
                  <a:rPr lang="en-US"/>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05729408"/>
        <c:crosses val="autoZero"/>
        <c:crossBetween val="midCat"/>
      </c:valAx>
      <c:valAx>
        <c:axId val="10572940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05727488"/>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aseline="0"/>
            </a:pPr>
            <a:r>
              <a:rPr lang="en-US" sz="1800" baseline="0"/>
              <a:t>Normal Probability Distribution</a:t>
            </a:r>
          </a:p>
        </c:rich>
      </c:tx>
      <c:layout>
        <c:manualLayout>
          <c:xMode val="edge"/>
          <c:yMode val="edge"/>
          <c:x val="0.29748626306200177"/>
          <c:y val="6.6677625962412793E-2"/>
        </c:manualLayout>
      </c:layout>
      <c:overlay val="1"/>
    </c:title>
    <c:autoTitleDeleted val="0"/>
    <c:plotArea>
      <c:layout>
        <c:manualLayout>
          <c:layoutTarget val="inner"/>
          <c:xMode val="edge"/>
          <c:yMode val="edge"/>
          <c:x val="0.14120388797554151"/>
          <c:y val="0.37464781350137588"/>
          <c:w val="0.74220727974943523"/>
          <c:h val="0.45882012857318705"/>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'Right-Tailed'!$C$98:$C$178</c:f>
              <c:numCache>
                <c:formatCode>General</c:formatCode>
                <c:ptCount val="81"/>
                <c:pt idx="0">
                  <c:v>98.316757532854169</c:v>
                </c:pt>
                <c:pt idx="1">
                  <c:v>98.437798063693492</c:v>
                </c:pt>
                <c:pt idx="2">
                  <c:v>98.558838594532816</c:v>
                </c:pt>
                <c:pt idx="3">
                  <c:v>98.679879125372139</c:v>
                </c:pt>
                <c:pt idx="4">
                  <c:v>98.800919656211462</c:v>
                </c:pt>
                <c:pt idx="5">
                  <c:v>98.921960187050786</c:v>
                </c:pt>
                <c:pt idx="6">
                  <c:v>99.043000717890109</c:v>
                </c:pt>
                <c:pt idx="7">
                  <c:v>99.164041248729433</c:v>
                </c:pt>
                <c:pt idx="8">
                  <c:v>99.285081779568756</c:v>
                </c:pt>
                <c:pt idx="9">
                  <c:v>99.40612231040808</c:v>
                </c:pt>
                <c:pt idx="10">
                  <c:v>99.527162841247403</c:v>
                </c:pt>
                <c:pt idx="11">
                  <c:v>99.648203372086726</c:v>
                </c:pt>
                <c:pt idx="12">
                  <c:v>99.76924390292605</c:v>
                </c:pt>
                <c:pt idx="13">
                  <c:v>99.890284433765373</c:v>
                </c:pt>
                <c:pt idx="14">
                  <c:v>100.0113249646047</c:v>
                </c:pt>
                <c:pt idx="15">
                  <c:v>100.13236549544402</c:v>
                </c:pt>
                <c:pt idx="16">
                  <c:v>100.25340602628334</c:v>
                </c:pt>
                <c:pt idx="17">
                  <c:v>100.37444655712267</c:v>
                </c:pt>
                <c:pt idx="18">
                  <c:v>100.49548708796199</c:v>
                </c:pt>
                <c:pt idx="19">
                  <c:v>100.61652761880131</c:v>
                </c:pt>
                <c:pt idx="20">
                  <c:v>100.73756814964064</c:v>
                </c:pt>
                <c:pt idx="21">
                  <c:v>100.85860868047996</c:v>
                </c:pt>
                <c:pt idx="22">
                  <c:v>100.97964921131928</c:v>
                </c:pt>
                <c:pt idx="23">
                  <c:v>101.10068974215861</c:v>
                </c:pt>
                <c:pt idx="24">
                  <c:v>101.22173027299793</c:v>
                </c:pt>
                <c:pt idx="25">
                  <c:v>101.34277080383725</c:v>
                </c:pt>
                <c:pt idx="26">
                  <c:v>101.46381133467658</c:v>
                </c:pt>
                <c:pt idx="27">
                  <c:v>101.5848518655159</c:v>
                </c:pt>
                <c:pt idx="28">
                  <c:v>101.70589239635522</c:v>
                </c:pt>
                <c:pt idx="29">
                  <c:v>101.82693292719455</c:v>
                </c:pt>
                <c:pt idx="30">
                  <c:v>101.94797345803387</c:v>
                </c:pt>
                <c:pt idx="31">
                  <c:v>102.06901398887319</c:v>
                </c:pt>
                <c:pt idx="32">
                  <c:v>102.19005451971252</c:v>
                </c:pt>
                <c:pt idx="33">
                  <c:v>102.31109505055184</c:v>
                </c:pt>
                <c:pt idx="34">
                  <c:v>102.43213558139117</c:v>
                </c:pt>
                <c:pt idx="35">
                  <c:v>102.55317611223049</c:v>
                </c:pt>
                <c:pt idx="36">
                  <c:v>102.67421664306981</c:v>
                </c:pt>
                <c:pt idx="37">
                  <c:v>102.79525717390914</c:v>
                </c:pt>
                <c:pt idx="38">
                  <c:v>102.91629770474846</c:v>
                </c:pt>
                <c:pt idx="39">
                  <c:v>103.03733823558778</c:v>
                </c:pt>
                <c:pt idx="40">
                  <c:v>103.15837876642711</c:v>
                </c:pt>
                <c:pt idx="41">
                  <c:v>103.27941929726643</c:v>
                </c:pt>
                <c:pt idx="42">
                  <c:v>103.40045982810575</c:v>
                </c:pt>
                <c:pt idx="43">
                  <c:v>103.52150035894508</c:v>
                </c:pt>
                <c:pt idx="44">
                  <c:v>103.6425408897844</c:v>
                </c:pt>
                <c:pt idx="45">
                  <c:v>103.76358142062372</c:v>
                </c:pt>
                <c:pt idx="46">
                  <c:v>103.88462195146305</c:v>
                </c:pt>
                <c:pt idx="47">
                  <c:v>104.00566248230237</c:v>
                </c:pt>
                <c:pt idx="48">
                  <c:v>104.12670301314169</c:v>
                </c:pt>
                <c:pt idx="49">
                  <c:v>104.24774354398102</c:v>
                </c:pt>
                <c:pt idx="50">
                  <c:v>104.36878407482034</c:v>
                </c:pt>
                <c:pt idx="51">
                  <c:v>104.48982460565966</c:v>
                </c:pt>
                <c:pt idx="52">
                  <c:v>104.61086513649899</c:v>
                </c:pt>
                <c:pt idx="53">
                  <c:v>104.73190566733831</c:v>
                </c:pt>
                <c:pt idx="54">
                  <c:v>104.85294619817763</c:v>
                </c:pt>
                <c:pt idx="55">
                  <c:v>104.97398672901696</c:v>
                </c:pt>
                <c:pt idx="56">
                  <c:v>105.09502725985628</c:v>
                </c:pt>
                <c:pt idx="57">
                  <c:v>105.2160677906956</c:v>
                </c:pt>
                <c:pt idx="58">
                  <c:v>105.33710832153493</c:v>
                </c:pt>
                <c:pt idx="59">
                  <c:v>105.45814885237425</c:v>
                </c:pt>
                <c:pt idx="60">
                  <c:v>105.57918938321357</c:v>
                </c:pt>
                <c:pt idx="61">
                  <c:v>105.7002299140529</c:v>
                </c:pt>
                <c:pt idx="62">
                  <c:v>105.82127044489222</c:v>
                </c:pt>
                <c:pt idx="63">
                  <c:v>105.94231097573154</c:v>
                </c:pt>
                <c:pt idx="64">
                  <c:v>106.06335150657087</c:v>
                </c:pt>
                <c:pt idx="65">
                  <c:v>106.18439203741019</c:v>
                </c:pt>
                <c:pt idx="66">
                  <c:v>106.30543256824951</c:v>
                </c:pt>
                <c:pt idx="67">
                  <c:v>106.42647309908884</c:v>
                </c:pt>
                <c:pt idx="68">
                  <c:v>106.54751362992816</c:v>
                </c:pt>
                <c:pt idx="69">
                  <c:v>106.66855416076748</c:v>
                </c:pt>
                <c:pt idx="70">
                  <c:v>106.78959469160681</c:v>
                </c:pt>
                <c:pt idx="71">
                  <c:v>106.91063522244613</c:v>
                </c:pt>
                <c:pt idx="72">
                  <c:v>107.03167575328546</c:v>
                </c:pt>
                <c:pt idx="73">
                  <c:v>107.15271628412478</c:v>
                </c:pt>
                <c:pt idx="74">
                  <c:v>107.2737568149641</c:v>
                </c:pt>
                <c:pt idx="75">
                  <c:v>107.39479734580343</c:v>
                </c:pt>
                <c:pt idx="76">
                  <c:v>107.51583787664275</c:v>
                </c:pt>
                <c:pt idx="77">
                  <c:v>107.63687840748207</c:v>
                </c:pt>
                <c:pt idx="78">
                  <c:v>107.7579189383214</c:v>
                </c:pt>
                <c:pt idx="79">
                  <c:v>107.87895946916072</c:v>
                </c:pt>
                <c:pt idx="80">
                  <c:v>108</c:v>
                </c:pt>
              </c:numCache>
            </c:numRef>
          </c:xVal>
          <c:yVal>
            <c:numRef>
              <c:f>'Right-Tailed'!$D$98:$D$178</c:f>
              <c:numCache>
                <c:formatCode>General</c:formatCode>
                <c:ptCount val="81"/>
                <c:pt idx="0">
                  <c:v>0.13998096020390399</c:v>
                </c:pt>
                <c:pt idx="1">
                  <c:v>0.14702611204933577</c:v>
                </c:pt>
                <c:pt idx="2">
                  <c:v>0.15386126052024757</c:v>
                </c:pt>
                <c:pt idx="3">
                  <c:v>0.16042550231190139</c:v>
                </c:pt>
                <c:pt idx="4">
                  <c:v>0.16665825797978057</c:v>
                </c:pt>
                <c:pt idx="5">
                  <c:v>0.17250018957038635</c:v>
                </c:pt>
                <c:pt idx="6">
                  <c:v>0.17789413247458941</c:v>
                </c:pt>
                <c:pt idx="7">
                  <c:v>0.18278602126448176</c:v>
                </c:pt>
                <c:pt idx="8">
                  <c:v>0.18712578868481991</c:v>
                </c:pt>
                <c:pt idx="9">
                  <c:v>0.19086821697739162</c:v>
                </c:pt>
                <c:pt idx="10">
                  <c:v>0.1939737213404803</c:v>
                </c:pt>
                <c:pt idx="11">
                  <c:v>0.19640904656336192</c:v>
                </c:pt>
                <c:pt idx="12">
                  <c:v>0.19814785970205706</c:v>
                </c:pt>
                <c:pt idx="13">
                  <c:v>0.19917122402969858</c:v>
                </c:pt>
                <c:pt idx="14">
                  <c:v>0.19946794233437035</c:v>
                </c:pt>
                <c:pt idx="15">
                  <c:v>0.199034760862177</c:v>
                </c:pt>
                <c:pt idx="16">
                  <c:v>0.19787642871148417</c:v>
                </c:pt>
                <c:pt idx="17">
                  <c:v>0.1960056111623151</c:v>
                </c:pt>
                <c:pt idx="18">
                  <c:v>0.19344265915263162</c:v>
                </c:pt>
                <c:pt idx="19">
                  <c:v>0.1902152407684872</c:v>
                </c:pt>
                <c:pt idx="20">
                  <c:v>0.18635784407855541</c:v>
                </c:pt>
                <c:pt idx="21">
                  <c:v>0.18191116380368186</c:v>
                </c:pt>
                <c:pt idx="22">
                  <c:v>0.17692138706930921</c:v>
                </c:pt>
                <c:pt idx="23">
                  <c:v>0.17143939575916467</c:v>
                </c:pt>
                <c:pt idx="24">
                  <c:v>0.16551990470772723</c:v>
                </c:pt>
                <c:pt idx="25">
                  <c:v>0.15922055609312025</c:v>
                </c:pt>
                <c:pt idx="26">
                  <c:v>0.15260099090005672</c:v>
                </c:pt>
                <c:pt idx="27">
                  <c:v>0.14572191821584202</c:v>
                </c:pt>
                <c:pt idx="28">
                  <c:v>0.13864420242472719</c:v>
                </c:pt>
                <c:pt idx="29">
                  <c:v>0.1314279871209543</c:v>
                </c:pt>
                <c:pt idx="30">
                  <c:v>0.12413187283035759</c:v>
                </c:pt>
                <c:pt idx="31">
                  <c:v>0.11681216349084471</c:v>
                </c:pt>
                <c:pt idx="32">
                  <c:v>0.10952219418105318</c:v>
                </c:pt>
                <c:pt idx="33">
                  <c:v>0.10231174989870842</c:v>
                </c:pt>
                <c:pt idx="34">
                  <c:v>9.5226582373564947E-2</c:v>
                </c:pt>
                <c:pt idx="35">
                  <c:v>8.8308029051306372E-2</c:v>
                </c:pt>
                <c:pt idx="36">
                  <c:v>8.1592735596836802E-2</c:v>
                </c:pt>
                <c:pt idx="37">
                  <c:v>7.5112480622567021E-2</c:v>
                </c:pt>
                <c:pt idx="38">
                  <c:v>6.8894098923469108E-2</c:v>
                </c:pt>
                <c:pt idx="39">
                  <c:v>6.2959497356938732E-2</c:v>
                </c:pt>
                <c:pt idx="40">
                  <c:v>5.7325755688717929E-2</c:v>
                </c:pt>
                <c:pt idx="41">
                  <c:v>5.2005303268145384E-2</c:v>
                </c:pt>
                <c:pt idx="42">
                  <c:v>4.700616131361824E-2</c:v>
                </c:pt>
                <c:pt idx="43">
                  <c:v>4.2332239884683612E-2</c:v>
                </c:pt>
                <c:pt idx="44">
                  <c:v>3.7983678279592488E-2</c:v>
                </c:pt>
                <c:pt idx="45">
                  <c:v>3.395721760364296E-2</c:v>
                </c:pt>
                <c:pt idx="46">
                  <c:v>3.0246594571591599E-2</c:v>
                </c:pt>
                <c:pt idx="47">
                  <c:v>2.6842946196540644E-2</c:v>
                </c:pt>
                <c:pt idx="48">
                  <c:v>2.3735215832359099E-2</c:v>
                </c:pt>
                <c:pt idx="49">
                  <c:v>2.0910552028106828E-2</c:v>
                </c:pt>
                <c:pt idx="50">
                  <c:v>1.8354692771409626E-2</c:v>
                </c:pt>
                <c:pt idx="51">
                  <c:v>1.6052328894634999E-2</c:v>
                </c:pt>
                <c:pt idx="52">
                  <c:v>1.3987441647163604E-2</c:v>
                </c:pt>
                <c:pt idx="53">
                  <c:v>1.2143610657344364E-2</c:v>
                </c:pt>
                <c:pt idx="54">
                  <c:v>1.0504289682425961E-2</c:v>
                </c:pt>
                <c:pt idx="55">
                  <c:v>9.0530486434352072E-3</c:v>
                </c:pt>
                <c:pt idx="56">
                  <c:v>7.7737814405813652E-3</c:v>
                </c:pt>
                <c:pt idx="57">
                  <c:v>6.6508799257504097E-3</c:v>
                </c:pt>
                <c:pt idx="58">
                  <c:v>5.6693751607595315E-3</c:v>
                </c:pt>
                <c:pt idx="59">
                  <c:v>4.8150477078973989E-3</c:v>
                </c:pt>
                <c:pt idx="60">
                  <c:v>4.0745091827884081E-3</c:v>
                </c:pt>
                <c:pt idx="61">
                  <c:v>3.4352576532468452E-3</c:v>
                </c:pt>
                <c:pt idx="62">
                  <c:v>2.8857096997226476E-3</c:v>
                </c:pt>
                <c:pt idx="63">
                  <c:v>2.4152120742660689E-3</c:v>
                </c:pt>
                <c:pt idx="64">
                  <c:v>2.0140359187852722E-3</c:v>
                </c:pt>
                <c:pt idx="65">
                  <c:v>1.6733564441241012E-3</c:v>
                </c:pt>
                <c:pt idx="66">
                  <c:v>1.3852208440628135E-3</c:v>
                </c:pt>
                <c:pt idx="67">
                  <c:v>1.1425070375557403E-3</c:v>
                </c:pt>
                <c:pt idx="68">
                  <c:v>9.38875612551917E-4</c:v>
                </c:pt>
                <c:pt idx="69">
                  <c:v>7.687170987366414E-4</c:v>
                </c:pt>
                <c:pt idx="70">
                  <c:v>6.2709643627216634E-4</c:v>
                </c:pt>
                <c:pt idx="71">
                  <c:v>5.09696243341109E-4</c:v>
                </c:pt>
                <c:pt idx="72">
                  <c:v>4.1276022558756802E-4</c:v>
                </c:pt>
                <c:pt idx="73">
                  <c:v>3.3303782231349914E-4</c:v>
                </c:pt>
                <c:pt idx="74">
                  <c:v>2.6773095279986699E-4</c:v>
                </c:pt>
                <c:pt idx="75">
                  <c:v>2.1444351514057942E-4</c:v>
                </c:pt>
                <c:pt idx="76">
                  <c:v>1.7113410188347922E-4</c:v>
                </c:pt>
                <c:pt idx="77">
                  <c:v>1.3607223274518092E-4</c:v>
                </c:pt>
                <c:pt idx="78">
                  <c:v>1.0779826486829467E-4</c:v>
                </c:pt>
                <c:pt idx="79">
                  <c:v>8.508702485919056E-5</c:v>
                </c:pt>
                <c:pt idx="80">
                  <c:v>6.6915112882442684E-5</c:v>
                </c:pt>
              </c:numCache>
            </c:numRef>
          </c:yVal>
          <c:smooth val="1"/>
        </c:ser>
        <c:ser>
          <c:idx val="0"/>
          <c:order val="1"/>
          <c:tx>
            <c:v>Density</c:v>
          </c:tx>
          <c:spPr>
            <a:ln w="38100">
              <a:solidFill>
                <a:srgbClr val="0000FF"/>
              </a:solidFill>
              <a:prstDash val="solid"/>
            </a:ln>
          </c:spPr>
          <c:marker>
            <c:symbol val="none"/>
          </c:marker>
          <c:xVal>
            <c:numRef>
              <c:f>'Right-Tailed'!$C$53:$C$93</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'Right-Tailed'!$D$53:$D$93</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strRef>
              <c:f>'Right-Tailed'!$D$18</c:f>
              <c:strCache>
                <c:ptCount val="1"/>
                <c:pt idx="0">
                  <c:v>80.00%</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'Right-Tailed'!$C$98</c:f>
              <c:numCache>
                <c:formatCode>General</c:formatCode>
                <c:ptCount val="1"/>
                <c:pt idx="0">
                  <c:v>98.316757532854169</c:v>
                </c:pt>
              </c:numCache>
            </c:numRef>
          </c:xVal>
          <c:yVal>
            <c:numRef>
              <c:f>'Right-Tailed'!$D$98</c:f>
              <c:numCache>
                <c:formatCode>General</c:formatCode>
                <c:ptCount val="1"/>
                <c:pt idx="0">
                  <c:v>0.13998096020390399</c:v>
                </c:pt>
              </c:numCache>
            </c:numRef>
          </c:yVal>
          <c:smooth val="1"/>
        </c:ser>
        <c:ser>
          <c:idx val="3"/>
          <c:order val="3"/>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'Right-Tailed'!$C$28</c:f>
              <c:numCache>
                <c:formatCode>General</c:formatCode>
                <c:ptCount val="1"/>
                <c:pt idx="0">
                  <c:v>98.32</c:v>
                </c:pt>
              </c:numCache>
            </c:numRef>
          </c:xVal>
          <c:yVal>
            <c:numLit>
              <c:formatCode>General</c:formatCode>
              <c:ptCount val="1"/>
              <c:pt idx="0">
                <c:v>0.01</c:v>
              </c:pt>
            </c:numLit>
          </c:yVal>
          <c:smooth val="1"/>
        </c:ser>
        <c:dLbls>
          <c:showLegendKey val="0"/>
          <c:showVal val="0"/>
          <c:showCatName val="0"/>
          <c:showSerName val="0"/>
          <c:showPercent val="0"/>
          <c:showBubbleSize val="0"/>
        </c:dLbls>
        <c:axId val="115460736"/>
        <c:axId val="115524736"/>
      </c:scatterChart>
      <c:valAx>
        <c:axId val="115460736"/>
        <c:scaling>
          <c:orientation val="minMax"/>
        </c:scaling>
        <c:delete val="0"/>
        <c:axPos val="b"/>
        <c:title>
          <c:tx>
            <c:rich>
              <a:bodyPr/>
              <a:lstStyle/>
              <a:p>
                <a:pPr>
                  <a:defRPr sz="1600" baseline="0"/>
                </a:pPr>
                <a:r>
                  <a:rPr lang="en-US" sz="1600" baseline="0"/>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115524736"/>
        <c:crosses val="autoZero"/>
        <c:crossBetween val="midCat"/>
      </c:valAx>
      <c:valAx>
        <c:axId val="115524736"/>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15460736"/>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Normal Probability Distribution</a:t>
            </a:r>
          </a:p>
        </c:rich>
      </c:tx>
      <c:layout>
        <c:manualLayout>
          <c:xMode val="edge"/>
          <c:yMode val="edge"/>
          <c:x val="0.27606810941085197"/>
          <c:y val="3.6246719160104988E-2"/>
        </c:manualLayout>
      </c:layout>
      <c:overlay val="1"/>
    </c:title>
    <c:autoTitleDeleted val="0"/>
    <c:plotArea>
      <c:layout>
        <c:manualLayout>
          <c:layoutTarget val="inner"/>
          <c:xMode val="edge"/>
          <c:yMode val="edge"/>
          <c:x val="0.13344971029564698"/>
          <c:y val="0.35609432749477743"/>
          <c:w val="0.73026015615972528"/>
          <c:h val="0.50015105254700309"/>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'Left-Tailed'!$C$98:$C$178</c:f>
              <c:numCache>
                <c:formatCode>General</c:formatCode>
                <c:ptCount val="81"/>
                <c:pt idx="0">
                  <c:v>92</c:v>
                </c:pt>
                <c:pt idx="1">
                  <c:v>92.121040530839323</c:v>
                </c:pt>
                <c:pt idx="2">
                  <c:v>92.242081061678647</c:v>
                </c:pt>
                <c:pt idx="3">
                  <c:v>92.36312159251797</c:v>
                </c:pt>
                <c:pt idx="4">
                  <c:v>92.484162123357294</c:v>
                </c:pt>
                <c:pt idx="5">
                  <c:v>92.605202654196617</c:v>
                </c:pt>
                <c:pt idx="6">
                  <c:v>92.726243185035941</c:v>
                </c:pt>
                <c:pt idx="7">
                  <c:v>92.847283715875264</c:v>
                </c:pt>
                <c:pt idx="8">
                  <c:v>92.968324246714587</c:v>
                </c:pt>
                <c:pt idx="9">
                  <c:v>93.089364777553911</c:v>
                </c:pt>
                <c:pt idx="10">
                  <c:v>93.210405308393234</c:v>
                </c:pt>
                <c:pt idx="11">
                  <c:v>93.331445839232558</c:v>
                </c:pt>
                <c:pt idx="12">
                  <c:v>93.452486370071881</c:v>
                </c:pt>
                <c:pt idx="13">
                  <c:v>93.573526900911205</c:v>
                </c:pt>
                <c:pt idx="14">
                  <c:v>93.694567431750528</c:v>
                </c:pt>
                <c:pt idx="15">
                  <c:v>93.815607962589851</c:v>
                </c:pt>
                <c:pt idx="16">
                  <c:v>93.936648493429175</c:v>
                </c:pt>
                <c:pt idx="17">
                  <c:v>94.057689024268498</c:v>
                </c:pt>
                <c:pt idx="18">
                  <c:v>94.178729555107822</c:v>
                </c:pt>
                <c:pt idx="19">
                  <c:v>94.299770085947145</c:v>
                </c:pt>
                <c:pt idx="20">
                  <c:v>94.420810616786468</c:v>
                </c:pt>
                <c:pt idx="21">
                  <c:v>94.541851147625792</c:v>
                </c:pt>
                <c:pt idx="22">
                  <c:v>94.662891678465115</c:v>
                </c:pt>
                <c:pt idx="23">
                  <c:v>94.783932209304439</c:v>
                </c:pt>
                <c:pt idx="24">
                  <c:v>94.904972740143762</c:v>
                </c:pt>
                <c:pt idx="25">
                  <c:v>95.026013270983086</c:v>
                </c:pt>
                <c:pt idx="26">
                  <c:v>95.147053801822409</c:v>
                </c:pt>
                <c:pt idx="27">
                  <c:v>95.268094332661732</c:v>
                </c:pt>
                <c:pt idx="28">
                  <c:v>95.389134863501056</c:v>
                </c:pt>
                <c:pt idx="29">
                  <c:v>95.510175394340379</c:v>
                </c:pt>
                <c:pt idx="30">
                  <c:v>95.631215925179703</c:v>
                </c:pt>
                <c:pt idx="31">
                  <c:v>95.752256456019026</c:v>
                </c:pt>
                <c:pt idx="32">
                  <c:v>95.87329698685835</c:v>
                </c:pt>
                <c:pt idx="33">
                  <c:v>95.994337517697673</c:v>
                </c:pt>
                <c:pt idx="34">
                  <c:v>96.115378048536996</c:v>
                </c:pt>
                <c:pt idx="35">
                  <c:v>96.23641857937632</c:v>
                </c:pt>
                <c:pt idx="36">
                  <c:v>96.357459110215643</c:v>
                </c:pt>
                <c:pt idx="37">
                  <c:v>96.478499641054967</c:v>
                </c:pt>
                <c:pt idx="38">
                  <c:v>96.59954017189429</c:v>
                </c:pt>
                <c:pt idx="39">
                  <c:v>96.720580702733614</c:v>
                </c:pt>
                <c:pt idx="40">
                  <c:v>96.841621233572937</c:v>
                </c:pt>
                <c:pt idx="41">
                  <c:v>96.96266176441226</c:v>
                </c:pt>
                <c:pt idx="42">
                  <c:v>97.083702295251584</c:v>
                </c:pt>
                <c:pt idx="43">
                  <c:v>97.204742826090907</c:v>
                </c:pt>
                <c:pt idx="44">
                  <c:v>97.325783356930231</c:v>
                </c:pt>
                <c:pt idx="45">
                  <c:v>97.446823887769554</c:v>
                </c:pt>
                <c:pt idx="46">
                  <c:v>97.567864418608877</c:v>
                </c:pt>
                <c:pt idx="47">
                  <c:v>97.688904949448201</c:v>
                </c:pt>
                <c:pt idx="48">
                  <c:v>97.809945480287524</c:v>
                </c:pt>
                <c:pt idx="49">
                  <c:v>97.930986011126848</c:v>
                </c:pt>
                <c:pt idx="50">
                  <c:v>98.052026541966171</c:v>
                </c:pt>
                <c:pt idx="51">
                  <c:v>98.173067072805495</c:v>
                </c:pt>
                <c:pt idx="52">
                  <c:v>98.294107603644818</c:v>
                </c:pt>
                <c:pt idx="53">
                  <c:v>98.415148134484141</c:v>
                </c:pt>
                <c:pt idx="54">
                  <c:v>98.536188665323465</c:v>
                </c:pt>
                <c:pt idx="55">
                  <c:v>98.657229196162788</c:v>
                </c:pt>
                <c:pt idx="56">
                  <c:v>98.778269727002112</c:v>
                </c:pt>
                <c:pt idx="57">
                  <c:v>98.899310257841435</c:v>
                </c:pt>
                <c:pt idx="58">
                  <c:v>99.020350788680759</c:v>
                </c:pt>
                <c:pt idx="59">
                  <c:v>99.141391319520082</c:v>
                </c:pt>
                <c:pt idx="60">
                  <c:v>99.262431850359405</c:v>
                </c:pt>
                <c:pt idx="61">
                  <c:v>99.383472381198729</c:v>
                </c:pt>
                <c:pt idx="62">
                  <c:v>99.504512912038052</c:v>
                </c:pt>
                <c:pt idx="63">
                  <c:v>99.625553442877376</c:v>
                </c:pt>
                <c:pt idx="64">
                  <c:v>99.746593973716699</c:v>
                </c:pt>
                <c:pt idx="65">
                  <c:v>99.867634504556023</c:v>
                </c:pt>
                <c:pt idx="66">
                  <c:v>99.988675035395346</c:v>
                </c:pt>
                <c:pt idx="67">
                  <c:v>100.10971556623467</c:v>
                </c:pt>
                <c:pt idx="68">
                  <c:v>100.23075609707399</c:v>
                </c:pt>
                <c:pt idx="69">
                  <c:v>100.35179662791332</c:v>
                </c:pt>
                <c:pt idx="70">
                  <c:v>100.47283715875264</c:v>
                </c:pt>
                <c:pt idx="71">
                  <c:v>100.59387768959196</c:v>
                </c:pt>
                <c:pt idx="72">
                  <c:v>100.71491822043129</c:v>
                </c:pt>
                <c:pt idx="73">
                  <c:v>100.83595875127061</c:v>
                </c:pt>
                <c:pt idx="74">
                  <c:v>100.95699928210993</c:v>
                </c:pt>
                <c:pt idx="75">
                  <c:v>101.07803981294926</c:v>
                </c:pt>
                <c:pt idx="76">
                  <c:v>101.19908034378858</c:v>
                </c:pt>
                <c:pt idx="77">
                  <c:v>101.3201208746279</c:v>
                </c:pt>
                <c:pt idx="78">
                  <c:v>101.44116140546723</c:v>
                </c:pt>
                <c:pt idx="79">
                  <c:v>101.56220193630655</c:v>
                </c:pt>
                <c:pt idx="80">
                  <c:v>101.68324246714587</c:v>
                </c:pt>
              </c:numCache>
            </c:numRef>
          </c:xVal>
          <c:yVal>
            <c:numRef>
              <c:f>'Left-Tailed'!$D$98:$D$178</c:f>
              <c:numCache>
                <c:formatCode>General</c:formatCode>
                <c:ptCount val="81"/>
                <c:pt idx="0">
                  <c:v>6.6915112882442684E-5</c:v>
                </c:pt>
                <c:pt idx="1">
                  <c:v>8.5087024859197742E-5</c:v>
                </c:pt>
                <c:pt idx="2">
                  <c:v>1.0779826486830356E-4</c:v>
                </c:pt>
                <c:pt idx="3">
                  <c:v>1.3607223274519204E-4</c:v>
                </c:pt>
                <c:pt idx="4">
                  <c:v>1.7113410188349291E-4</c:v>
                </c:pt>
                <c:pt idx="5">
                  <c:v>2.1444351514059639E-4</c:v>
                </c:pt>
                <c:pt idx="6">
                  <c:v>2.6773095279988764E-4</c:v>
                </c:pt>
                <c:pt idx="7">
                  <c:v>3.3303782231352457E-4</c:v>
                </c:pt>
                <c:pt idx="8">
                  <c:v>4.1276022558759881E-4</c:v>
                </c:pt>
                <c:pt idx="9">
                  <c:v>5.0969624334114652E-4</c:v>
                </c:pt>
                <c:pt idx="10">
                  <c:v>6.2709643627221145E-4</c:v>
                </c:pt>
                <c:pt idx="11">
                  <c:v>7.6871709873669604E-4</c:v>
                </c:pt>
                <c:pt idx="12">
                  <c:v>9.388756125519827E-4</c:v>
                </c:pt>
                <c:pt idx="13">
                  <c:v>1.1425070375558186E-3</c:v>
                </c:pt>
                <c:pt idx="14">
                  <c:v>1.385220844062907E-3</c:v>
                </c:pt>
                <c:pt idx="15">
                  <c:v>1.6733564441242129E-3</c:v>
                </c:pt>
                <c:pt idx="16">
                  <c:v>2.0140359187854032E-3</c:v>
                </c:pt>
                <c:pt idx="17">
                  <c:v>2.4152120742662233E-3</c:v>
                </c:pt>
                <c:pt idx="18">
                  <c:v>2.8857096997228246E-3</c:v>
                </c:pt>
                <c:pt idx="19">
                  <c:v>3.435257653247053E-3</c:v>
                </c:pt>
                <c:pt idx="20">
                  <c:v>4.0745091827886501E-3</c:v>
                </c:pt>
                <c:pt idx="21">
                  <c:v>4.8150477078976791E-3</c:v>
                </c:pt>
                <c:pt idx="22">
                  <c:v>5.6693751607598533E-3</c:v>
                </c:pt>
                <c:pt idx="23">
                  <c:v>6.6508799257507792E-3</c:v>
                </c:pt>
                <c:pt idx="24">
                  <c:v>7.7737814405817859E-3</c:v>
                </c:pt>
                <c:pt idx="25">
                  <c:v>9.053048643435686E-3</c:v>
                </c:pt>
                <c:pt idx="26">
                  <c:v>1.0504289682426502E-2</c:v>
                </c:pt>
                <c:pt idx="27">
                  <c:v>1.2143610657344978E-2</c:v>
                </c:pt>
                <c:pt idx="28">
                  <c:v>1.3987441647164292E-2</c:v>
                </c:pt>
                <c:pt idx="29">
                  <c:v>1.6052328894635769E-2</c:v>
                </c:pt>
                <c:pt idx="30">
                  <c:v>1.8354692771410483E-2</c:v>
                </c:pt>
                <c:pt idx="31">
                  <c:v>2.0910552028107775E-2</c:v>
                </c:pt>
                <c:pt idx="32">
                  <c:v>2.3735215832360143E-2</c:v>
                </c:pt>
                <c:pt idx="33">
                  <c:v>2.6842946196541789E-2</c:v>
                </c:pt>
                <c:pt idx="34">
                  <c:v>3.0246594571592851E-2</c:v>
                </c:pt>
                <c:pt idx="35">
                  <c:v>3.395721760364432E-2</c:v>
                </c:pt>
                <c:pt idx="36">
                  <c:v>3.7983678279593959E-2</c:v>
                </c:pt>
                <c:pt idx="37">
                  <c:v>4.2332239884685201E-2</c:v>
                </c:pt>
                <c:pt idx="38">
                  <c:v>4.700616131361994E-2</c:v>
                </c:pt>
                <c:pt idx="39">
                  <c:v>5.2005303268147195E-2</c:v>
                </c:pt>
                <c:pt idx="40">
                  <c:v>5.7325755688719858E-2</c:v>
                </c:pt>
                <c:pt idx="41">
                  <c:v>6.2959497356940786E-2</c:v>
                </c:pt>
                <c:pt idx="42">
                  <c:v>6.8894098923471259E-2</c:v>
                </c:pt>
                <c:pt idx="43">
                  <c:v>7.5112480622569255E-2</c:v>
                </c:pt>
                <c:pt idx="44">
                  <c:v>8.1592735596839119E-2</c:v>
                </c:pt>
                <c:pt idx="45">
                  <c:v>8.8308029051308773E-2</c:v>
                </c:pt>
                <c:pt idx="46">
                  <c:v>9.5226582373567431E-2</c:v>
                </c:pt>
                <c:pt idx="47">
                  <c:v>0.10231174989871095</c:v>
                </c:pt>
                <c:pt idx="48">
                  <c:v>0.10952219418105574</c:v>
                </c:pt>
                <c:pt idx="49">
                  <c:v>0.11681216349084728</c:v>
                </c:pt>
                <c:pt idx="50">
                  <c:v>0.12413187283036019</c:v>
                </c:pt>
                <c:pt idx="51">
                  <c:v>0.13142798712095688</c:v>
                </c:pt>
                <c:pt idx="52">
                  <c:v>0.13864420242472972</c:v>
                </c:pt>
                <c:pt idx="53">
                  <c:v>0.14572191821584446</c:v>
                </c:pt>
                <c:pt idx="54">
                  <c:v>0.1526009909000591</c:v>
                </c:pt>
                <c:pt idx="55">
                  <c:v>0.15922055609312252</c:v>
                </c:pt>
                <c:pt idx="56">
                  <c:v>0.1655199047077294</c:v>
                </c:pt>
                <c:pt idx="57">
                  <c:v>0.1714393957591667</c:v>
                </c:pt>
                <c:pt idx="58">
                  <c:v>0.17692138706931107</c:v>
                </c:pt>
                <c:pt idx="59">
                  <c:v>0.18191116380368352</c:v>
                </c:pt>
                <c:pt idx="60">
                  <c:v>0.18635784407855685</c:v>
                </c:pt>
                <c:pt idx="61">
                  <c:v>0.19021524076848845</c:v>
                </c:pt>
                <c:pt idx="62">
                  <c:v>0.19344265915263265</c:v>
                </c:pt>
                <c:pt idx="63">
                  <c:v>0.19600561116231588</c:v>
                </c:pt>
                <c:pt idx="64">
                  <c:v>0.1978764287114847</c:v>
                </c:pt>
                <c:pt idx="65">
                  <c:v>0.19903476086217731</c:v>
                </c:pt>
                <c:pt idx="66">
                  <c:v>0.1994679423343704</c:v>
                </c:pt>
                <c:pt idx="67">
                  <c:v>0.19917122402969836</c:v>
                </c:pt>
                <c:pt idx="68">
                  <c:v>0.19814785970205656</c:v>
                </c:pt>
                <c:pt idx="69">
                  <c:v>0.19640904656336119</c:v>
                </c:pt>
                <c:pt idx="70">
                  <c:v>0.19397372134047933</c:v>
                </c:pt>
                <c:pt idx="71">
                  <c:v>0.19086821697739043</c:v>
                </c:pt>
                <c:pt idx="72">
                  <c:v>0.18712578868481849</c:v>
                </c:pt>
                <c:pt idx="73">
                  <c:v>0.18278602126448015</c:v>
                </c:pt>
                <c:pt idx="74">
                  <c:v>0.17789413247458757</c:v>
                </c:pt>
                <c:pt idx="75">
                  <c:v>0.17250018957038435</c:v>
                </c:pt>
                <c:pt idx="76">
                  <c:v>0.16665825797977843</c:v>
                </c:pt>
                <c:pt idx="77">
                  <c:v>0.16042550231189914</c:v>
                </c:pt>
                <c:pt idx="78">
                  <c:v>0.15386126052024521</c:v>
                </c:pt>
                <c:pt idx="79">
                  <c:v>0.14702611204933333</c:v>
                </c:pt>
                <c:pt idx="80">
                  <c:v>0.13998096020390147</c:v>
                </c:pt>
              </c:numCache>
            </c:numRef>
          </c:yVal>
          <c:smooth val="1"/>
        </c:ser>
        <c:ser>
          <c:idx val="0"/>
          <c:order val="1"/>
          <c:tx>
            <c:v>Density</c:v>
          </c:tx>
          <c:spPr>
            <a:ln w="38100">
              <a:solidFill>
                <a:srgbClr val="0000FF"/>
              </a:solidFill>
              <a:prstDash val="solid"/>
            </a:ln>
          </c:spPr>
          <c:marker>
            <c:symbol val="none"/>
          </c:marker>
          <c:xVal>
            <c:numRef>
              <c:f>'Left-Tailed'!$C$53:$C$93</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'Left-Tailed'!$D$53:$D$93</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strRef>
              <c:f>'Left-Tailed'!$D$18</c:f>
              <c:strCache>
                <c:ptCount val="1"/>
                <c:pt idx="0">
                  <c:v>80.00%</c:v>
                </c:pt>
              </c:strCache>
            </c:strRef>
          </c:tx>
          <c:marker>
            <c:symbol val="none"/>
          </c:marker>
          <c:errBars>
            <c:errDir val="y"/>
            <c:errBarType val="minus"/>
            <c:errValType val="percentage"/>
            <c:noEndCap val="0"/>
            <c:val val="100"/>
            <c:spPr>
              <a:ln w="38100">
                <a:solidFill>
                  <a:srgbClr val="FF0000"/>
                </a:solidFill>
              </a:ln>
            </c:spPr>
          </c:errBars>
          <c:xVal>
            <c:numRef>
              <c:f>'Left-Tailed'!$C$178</c:f>
              <c:numCache>
                <c:formatCode>General</c:formatCode>
                <c:ptCount val="1"/>
                <c:pt idx="0">
                  <c:v>101.68324246714587</c:v>
                </c:pt>
              </c:numCache>
            </c:numRef>
          </c:xVal>
          <c:yVal>
            <c:numRef>
              <c:f>'Left-Tailed'!$D$178</c:f>
              <c:numCache>
                <c:formatCode>General</c:formatCode>
                <c:ptCount val="1"/>
                <c:pt idx="0">
                  <c:v>0.13998096020390147</c:v>
                </c:pt>
              </c:numCache>
            </c:numRef>
          </c:yVal>
          <c:smooth val="1"/>
        </c:ser>
        <c:ser>
          <c:idx val="3"/>
          <c:order val="3"/>
          <c:tx>
            <c:v>a</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'Left-Tailed'!$C$28</c:f>
              <c:numCache>
                <c:formatCode>General</c:formatCode>
                <c:ptCount val="1"/>
                <c:pt idx="0">
                  <c:v>101.68300000000001</c:v>
                </c:pt>
              </c:numCache>
            </c:numRef>
          </c:xVal>
          <c:yVal>
            <c:numLit>
              <c:formatCode>General</c:formatCode>
              <c:ptCount val="1"/>
              <c:pt idx="0">
                <c:v>0.01</c:v>
              </c:pt>
            </c:numLit>
          </c:yVal>
          <c:smooth val="1"/>
        </c:ser>
        <c:dLbls>
          <c:showLegendKey val="0"/>
          <c:showVal val="0"/>
          <c:showCatName val="0"/>
          <c:showSerName val="0"/>
          <c:showPercent val="0"/>
          <c:showBubbleSize val="0"/>
        </c:dLbls>
        <c:axId val="118667136"/>
        <c:axId val="177468928"/>
      </c:scatterChart>
      <c:valAx>
        <c:axId val="118667136"/>
        <c:scaling>
          <c:orientation val="minMax"/>
        </c:scaling>
        <c:delete val="0"/>
        <c:axPos val="b"/>
        <c:title>
          <c:tx>
            <c:rich>
              <a:bodyPr/>
              <a:lstStyle/>
              <a:p>
                <a:pPr>
                  <a:defRPr sz="1200" baseline="0"/>
                </a:pPr>
                <a:r>
                  <a:rPr lang="en-US" sz="1200" baseline="0"/>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77468928"/>
        <c:crosses val="autoZero"/>
        <c:crossBetween val="midCat"/>
      </c:valAx>
      <c:valAx>
        <c:axId val="17746892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18667136"/>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aseline="0"/>
            </a:pPr>
            <a:r>
              <a:rPr lang="en-US" sz="1800" baseline="0"/>
              <a:t>Normal Probability Distribution</a:t>
            </a:r>
          </a:p>
        </c:rich>
      </c:tx>
      <c:layout>
        <c:manualLayout>
          <c:xMode val="edge"/>
          <c:yMode val="edge"/>
          <c:x val="0.29016422032888356"/>
          <c:y val="7.0685212430928859E-2"/>
        </c:manualLayout>
      </c:layout>
      <c:overlay val="1"/>
    </c:title>
    <c:autoTitleDeleted val="0"/>
    <c:plotArea>
      <c:layout>
        <c:manualLayout>
          <c:layoutTarget val="inner"/>
          <c:xMode val="edge"/>
          <c:yMode val="edge"/>
          <c:x val="0.17782303337676822"/>
          <c:y val="0.33459621704727471"/>
          <c:w val="0.73634778805341916"/>
          <c:h val="0.49679479986062758"/>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'Left-Tailed'!$C$98:$C$178</c:f>
              <c:numCache>
                <c:formatCode>General</c:formatCode>
                <c:ptCount val="81"/>
                <c:pt idx="0">
                  <c:v>92</c:v>
                </c:pt>
                <c:pt idx="1">
                  <c:v>92.121040530839323</c:v>
                </c:pt>
                <c:pt idx="2">
                  <c:v>92.242081061678647</c:v>
                </c:pt>
                <c:pt idx="3">
                  <c:v>92.36312159251797</c:v>
                </c:pt>
                <c:pt idx="4">
                  <c:v>92.484162123357294</c:v>
                </c:pt>
                <c:pt idx="5">
                  <c:v>92.605202654196617</c:v>
                </c:pt>
                <c:pt idx="6">
                  <c:v>92.726243185035941</c:v>
                </c:pt>
                <c:pt idx="7">
                  <c:v>92.847283715875264</c:v>
                </c:pt>
                <c:pt idx="8">
                  <c:v>92.968324246714587</c:v>
                </c:pt>
                <c:pt idx="9">
                  <c:v>93.089364777553911</c:v>
                </c:pt>
                <c:pt idx="10">
                  <c:v>93.210405308393234</c:v>
                </c:pt>
                <c:pt idx="11">
                  <c:v>93.331445839232558</c:v>
                </c:pt>
                <c:pt idx="12">
                  <c:v>93.452486370071881</c:v>
                </c:pt>
                <c:pt idx="13">
                  <c:v>93.573526900911205</c:v>
                </c:pt>
                <c:pt idx="14">
                  <c:v>93.694567431750528</c:v>
                </c:pt>
                <c:pt idx="15">
                  <c:v>93.815607962589851</c:v>
                </c:pt>
                <c:pt idx="16">
                  <c:v>93.936648493429175</c:v>
                </c:pt>
                <c:pt idx="17">
                  <c:v>94.057689024268498</c:v>
                </c:pt>
                <c:pt idx="18">
                  <c:v>94.178729555107822</c:v>
                </c:pt>
                <c:pt idx="19">
                  <c:v>94.299770085947145</c:v>
                </c:pt>
                <c:pt idx="20">
                  <c:v>94.420810616786468</c:v>
                </c:pt>
                <c:pt idx="21">
                  <c:v>94.541851147625792</c:v>
                </c:pt>
                <c:pt idx="22">
                  <c:v>94.662891678465115</c:v>
                </c:pt>
                <c:pt idx="23">
                  <c:v>94.783932209304439</c:v>
                </c:pt>
                <c:pt idx="24">
                  <c:v>94.904972740143762</c:v>
                </c:pt>
                <c:pt idx="25">
                  <c:v>95.026013270983086</c:v>
                </c:pt>
                <c:pt idx="26">
                  <c:v>95.147053801822409</c:v>
                </c:pt>
                <c:pt idx="27">
                  <c:v>95.268094332661732</c:v>
                </c:pt>
                <c:pt idx="28">
                  <c:v>95.389134863501056</c:v>
                </c:pt>
                <c:pt idx="29">
                  <c:v>95.510175394340379</c:v>
                </c:pt>
                <c:pt idx="30">
                  <c:v>95.631215925179703</c:v>
                </c:pt>
                <c:pt idx="31">
                  <c:v>95.752256456019026</c:v>
                </c:pt>
                <c:pt idx="32">
                  <c:v>95.87329698685835</c:v>
                </c:pt>
                <c:pt idx="33">
                  <c:v>95.994337517697673</c:v>
                </c:pt>
                <c:pt idx="34">
                  <c:v>96.115378048536996</c:v>
                </c:pt>
                <c:pt idx="35">
                  <c:v>96.23641857937632</c:v>
                </c:pt>
                <c:pt idx="36">
                  <c:v>96.357459110215643</c:v>
                </c:pt>
                <c:pt idx="37">
                  <c:v>96.478499641054967</c:v>
                </c:pt>
                <c:pt idx="38">
                  <c:v>96.59954017189429</c:v>
                </c:pt>
                <c:pt idx="39">
                  <c:v>96.720580702733614</c:v>
                </c:pt>
                <c:pt idx="40">
                  <c:v>96.841621233572937</c:v>
                </c:pt>
                <c:pt idx="41">
                  <c:v>96.96266176441226</c:v>
                </c:pt>
                <c:pt idx="42">
                  <c:v>97.083702295251584</c:v>
                </c:pt>
                <c:pt idx="43">
                  <c:v>97.204742826090907</c:v>
                </c:pt>
                <c:pt idx="44">
                  <c:v>97.325783356930231</c:v>
                </c:pt>
                <c:pt idx="45">
                  <c:v>97.446823887769554</c:v>
                </c:pt>
                <c:pt idx="46">
                  <c:v>97.567864418608877</c:v>
                </c:pt>
                <c:pt idx="47">
                  <c:v>97.688904949448201</c:v>
                </c:pt>
                <c:pt idx="48">
                  <c:v>97.809945480287524</c:v>
                </c:pt>
                <c:pt idx="49">
                  <c:v>97.930986011126848</c:v>
                </c:pt>
                <c:pt idx="50">
                  <c:v>98.052026541966171</c:v>
                </c:pt>
                <c:pt idx="51">
                  <c:v>98.173067072805495</c:v>
                </c:pt>
                <c:pt idx="52">
                  <c:v>98.294107603644818</c:v>
                </c:pt>
                <c:pt idx="53">
                  <c:v>98.415148134484141</c:v>
                </c:pt>
                <c:pt idx="54">
                  <c:v>98.536188665323465</c:v>
                </c:pt>
                <c:pt idx="55">
                  <c:v>98.657229196162788</c:v>
                </c:pt>
                <c:pt idx="56">
                  <c:v>98.778269727002112</c:v>
                </c:pt>
                <c:pt idx="57">
                  <c:v>98.899310257841435</c:v>
                </c:pt>
                <c:pt idx="58">
                  <c:v>99.020350788680759</c:v>
                </c:pt>
                <c:pt idx="59">
                  <c:v>99.141391319520082</c:v>
                </c:pt>
                <c:pt idx="60">
                  <c:v>99.262431850359405</c:v>
                </c:pt>
                <c:pt idx="61">
                  <c:v>99.383472381198729</c:v>
                </c:pt>
                <c:pt idx="62">
                  <c:v>99.504512912038052</c:v>
                </c:pt>
                <c:pt idx="63">
                  <c:v>99.625553442877376</c:v>
                </c:pt>
                <c:pt idx="64">
                  <c:v>99.746593973716699</c:v>
                </c:pt>
                <c:pt idx="65">
                  <c:v>99.867634504556023</c:v>
                </c:pt>
                <c:pt idx="66">
                  <c:v>99.988675035395346</c:v>
                </c:pt>
                <c:pt idx="67">
                  <c:v>100.10971556623467</c:v>
                </c:pt>
                <c:pt idx="68">
                  <c:v>100.23075609707399</c:v>
                </c:pt>
                <c:pt idx="69">
                  <c:v>100.35179662791332</c:v>
                </c:pt>
                <c:pt idx="70">
                  <c:v>100.47283715875264</c:v>
                </c:pt>
                <c:pt idx="71">
                  <c:v>100.59387768959196</c:v>
                </c:pt>
                <c:pt idx="72">
                  <c:v>100.71491822043129</c:v>
                </c:pt>
                <c:pt idx="73">
                  <c:v>100.83595875127061</c:v>
                </c:pt>
                <c:pt idx="74">
                  <c:v>100.95699928210993</c:v>
                </c:pt>
                <c:pt idx="75">
                  <c:v>101.07803981294926</c:v>
                </c:pt>
                <c:pt idx="76">
                  <c:v>101.19908034378858</c:v>
                </c:pt>
                <c:pt idx="77">
                  <c:v>101.3201208746279</c:v>
                </c:pt>
                <c:pt idx="78">
                  <c:v>101.44116140546723</c:v>
                </c:pt>
                <c:pt idx="79">
                  <c:v>101.56220193630655</c:v>
                </c:pt>
                <c:pt idx="80">
                  <c:v>101.68324246714587</c:v>
                </c:pt>
              </c:numCache>
            </c:numRef>
          </c:xVal>
          <c:yVal>
            <c:numRef>
              <c:f>'Left-Tailed'!$D$98:$D$178</c:f>
              <c:numCache>
                <c:formatCode>General</c:formatCode>
                <c:ptCount val="81"/>
                <c:pt idx="0">
                  <c:v>6.6915112882442684E-5</c:v>
                </c:pt>
                <c:pt idx="1">
                  <c:v>8.5087024859197742E-5</c:v>
                </c:pt>
                <c:pt idx="2">
                  <c:v>1.0779826486830356E-4</c:v>
                </c:pt>
                <c:pt idx="3">
                  <c:v>1.3607223274519204E-4</c:v>
                </c:pt>
                <c:pt idx="4">
                  <c:v>1.7113410188349291E-4</c:v>
                </c:pt>
                <c:pt idx="5">
                  <c:v>2.1444351514059639E-4</c:v>
                </c:pt>
                <c:pt idx="6">
                  <c:v>2.6773095279988764E-4</c:v>
                </c:pt>
                <c:pt idx="7">
                  <c:v>3.3303782231352457E-4</c:v>
                </c:pt>
                <c:pt idx="8">
                  <c:v>4.1276022558759881E-4</c:v>
                </c:pt>
                <c:pt idx="9">
                  <c:v>5.0969624334114652E-4</c:v>
                </c:pt>
                <c:pt idx="10">
                  <c:v>6.2709643627221145E-4</c:v>
                </c:pt>
                <c:pt idx="11">
                  <c:v>7.6871709873669604E-4</c:v>
                </c:pt>
                <c:pt idx="12">
                  <c:v>9.388756125519827E-4</c:v>
                </c:pt>
                <c:pt idx="13">
                  <c:v>1.1425070375558186E-3</c:v>
                </c:pt>
                <c:pt idx="14">
                  <c:v>1.385220844062907E-3</c:v>
                </c:pt>
                <c:pt idx="15">
                  <c:v>1.6733564441242129E-3</c:v>
                </c:pt>
                <c:pt idx="16">
                  <c:v>2.0140359187854032E-3</c:v>
                </c:pt>
                <c:pt idx="17">
                  <c:v>2.4152120742662233E-3</c:v>
                </c:pt>
                <c:pt idx="18">
                  <c:v>2.8857096997228246E-3</c:v>
                </c:pt>
                <c:pt idx="19">
                  <c:v>3.435257653247053E-3</c:v>
                </c:pt>
                <c:pt idx="20">
                  <c:v>4.0745091827886501E-3</c:v>
                </c:pt>
                <c:pt idx="21">
                  <c:v>4.8150477078976791E-3</c:v>
                </c:pt>
                <c:pt idx="22">
                  <c:v>5.6693751607598533E-3</c:v>
                </c:pt>
                <c:pt idx="23">
                  <c:v>6.6508799257507792E-3</c:v>
                </c:pt>
                <c:pt idx="24">
                  <c:v>7.7737814405817859E-3</c:v>
                </c:pt>
                <c:pt idx="25">
                  <c:v>9.053048643435686E-3</c:v>
                </c:pt>
                <c:pt idx="26">
                  <c:v>1.0504289682426502E-2</c:v>
                </c:pt>
                <c:pt idx="27">
                  <c:v>1.2143610657344978E-2</c:v>
                </c:pt>
                <c:pt idx="28">
                  <c:v>1.3987441647164292E-2</c:v>
                </c:pt>
                <c:pt idx="29">
                  <c:v>1.6052328894635769E-2</c:v>
                </c:pt>
                <c:pt idx="30">
                  <c:v>1.8354692771410483E-2</c:v>
                </c:pt>
                <c:pt idx="31">
                  <c:v>2.0910552028107775E-2</c:v>
                </c:pt>
                <c:pt idx="32">
                  <c:v>2.3735215832360143E-2</c:v>
                </c:pt>
                <c:pt idx="33">
                  <c:v>2.6842946196541789E-2</c:v>
                </c:pt>
                <c:pt idx="34">
                  <c:v>3.0246594571592851E-2</c:v>
                </c:pt>
                <c:pt idx="35">
                  <c:v>3.395721760364432E-2</c:v>
                </c:pt>
                <c:pt idx="36">
                  <c:v>3.7983678279593959E-2</c:v>
                </c:pt>
                <c:pt idx="37">
                  <c:v>4.2332239884685201E-2</c:v>
                </c:pt>
                <c:pt idx="38">
                  <c:v>4.700616131361994E-2</c:v>
                </c:pt>
                <c:pt idx="39">
                  <c:v>5.2005303268147195E-2</c:v>
                </c:pt>
                <c:pt idx="40">
                  <c:v>5.7325755688719858E-2</c:v>
                </c:pt>
                <c:pt idx="41">
                  <c:v>6.2959497356940786E-2</c:v>
                </c:pt>
                <c:pt idx="42">
                  <c:v>6.8894098923471259E-2</c:v>
                </c:pt>
                <c:pt idx="43">
                  <c:v>7.5112480622569255E-2</c:v>
                </c:pt>
                <c:pt idx="44">
                  <c:v>8.1592735596839119E-2</c:v>
                </c:pt>
                <c:pt idx="45">
                  <c:v>8.8308029051308773E-2</c:v>
                </c:pt>
                <c:pt idx="46">
                  <c:v>9.5226582373567431E-2</c:v>
                </c:pt>
                <c:pt idx="47">
                  <c:v>0.10231174989871095</c:v>
                </c:pt>
                <c:pt idx="48">
                  <c:v>0.10952219418105574</c:v>
                </c:pt>
                <c:pt idx="49">
                  <c:v>0.11681216349084728</c:v>
                </c:pt>
                <c:pt idx="50">
                  <c:v>0.12413187283036019</c:v>
                </c:pt>
                <c:pt idx="51">
                  <c:v>0.13142798712095688</c:v>
                </c:pt>
                <c:pt idx="52">
                  <c:v>0.13864420242472972</c:v>
                </c:pt>
                <c:pt idx="53">
                  <c:v>0.14572191821584446</c:v>
                </c:pt>
                <c:pt idx="54">
                  <c:v>0.1526009909000591</c:v>
                </c:pt>
                <c:pt idx="55">
                  <c:v>0.15922055609312252</c:v>
                </c:pt>
                <c:pt idx="56">
                  <c:v>0.1655199047077294</c:v>
                </c:pt>
                <c:pt idx="57">
                  <c:v>0.1714393957591667</c:v>
                </c:pt>
                <c:pt idx="58">
                  <c:v>0.17692138706931107</c:v>
                </c:pt>
                <c:pt idx="59">
                  <c:v>0.18191116380368352</c:v>
                </c:pt>
                <c:pt idx="60">
                  <c:v>0.18635784407855685</c:v>
                </c:pt>
                <c:pt idx="61">
                  <c:v>0.19021524076848845</c:v>
                </c:pt>
                <c:pt idx="62">
                  <c:v>0.19344265915263265</c:v>
                </c:pt>
                <c:pt idx="63">
                  <c:v>0.19600561116231588</c:v>
                </c:pt>
                <c:pt idx="64">
                  <c:v>0.1978764287114847</c:v>
                </c:pt>
                <c:pt idx="65">
                  <c:v>0.19903476086217731</c:v>
                </c:pt>
                <c:pt idx="66">
                  <c:v>0.1994679423343704</c:v>
                </c:pt>
                <c:pt idx="67">
                  <c:v>0.19917122402969836</c:v>
                </c:pt>
                <c:pt idx="68">
                  <c:v>0.19814785970205656</c:v>
                </c:pt>
                <c:pt idx="69">
                  <c:v>0.19640904656336119</c:v>
                </c:pt>
                <c:pt idx="70">
                  <c:v>0.19397372134047933</c:v>
                </c:pt>
                <c:pt idx="71">
                  <c:v>0.19086821697739043</c:v>
                </c:pt>
                <c:pt idx="72">
                  <c:v>0.18712578868481849</c:v>
                </c:pt>
                <c:pt idx="73">
                  <c:v>0.18278602126448015</c:v>
                </c:pt>
                <c:pt idx="74">
                  <c:v>0.17789413247458757</c:v>
                </c:pt>
                <c:pt idx="75">
                  <c:v>0.17250018957038435</c:v>
                </c:pt>
                <c:pt idx="76">
                  <c:v>0.16665825797977843</c:v>
                </c:pt>
                <c:pt idx="77">
                  <c:v>0.16042550231189914</c:v>
                </c:pt>
                <c:pt idx="78">
                  <c:v>0.15386126052024521</c:v>
                </c:pt>
                <c:pt idx="79">
                  <c:v>0.14702611204933333</c:v>
                </c:pt>
                <c:pt idx="80">
                  <c:v>0.13998096020390147</c:v>
                </c:pt>
              </c:numCache>
            </c:numRef>
          </c:yVal>
          <c:smooth val="1"/>
        </c:ser>
        <c:ser>
          <c:idx val="0"/>
          <c:order val="1"/>
          <c:tx>
            <c:v>Density</c:v>
          </c:tx>
          <c:spPr>
            <a:ln w="38100">
              <a:solidFill>
                <a:srgbClr val="0000FF"/>
              </a:solidFill>
              <a:prstDash val="solid"/>
            </a:ln>
          </c:spPr>
          <c:marker>
            <c:symbol val="none"/>
          </c:marker>
          <c:xVal>
            <c:numRef>
              <c:f>'Left-Tailed'!$C$53:$C$93</c:f>
              <c:numCache>
                <c:formatCode>General</c:formatCode>
                <c:ptCount val="41"/>
                <c:pt idx="0">
                  <c:v>92</c:v>
                </c:pt>
                <c:pt idx="1">
                  <c:v>92.4</c:v>
                </c:pt>
                <c:pt idx="2">
                  <c:v>92.8</c:v>
                </c:pt>
                <c:pt idx="3">
                  <c:v>93.2</c:v>
                </c:pt>
                <c:pt idx="4">
                  <c:v>93.6</c:v>
                </c:pt>
                <c:pt idx="5">
                  <c:v>94</c:v>
                </c:pt>
                <c:pt idx="6">
                  <c:v>94.4</c:v>
                </c:pt>
                <c:pt idx="7">
                  <c:v>94.8</c:v>
                </c:pt>
                <c:pt idx="8">
                  <c:v>95.2</c:v>
                </c:pt>
                <c:pt idx="9">
                  <c:v>95.600000000000009</c:v>
                </c:pt>
                <c:pt idx="10">
                  <c:v>96</c:v>
                </c:pt>
                <c:pt idx="11">
                  <c:v>96.4</c:v>
                </c:pt>
                <c:pt idx="12">
                  <c:v>96.8</c:v>
                </c:pt>
                <c:pt idx="13">
                  <c:v>97.2</c:v>
                </c:pt>
                <c:pt idx="14">
                  <c:v>97.600000000000009</c:v>
                </c:pt>
                <c:pt idx="15">
                  <c:v>98</c:v>
                </c:pt>
                <c:pt idx="16">
                  <c:v>98.4</c:v>
                </c:pt>
                <c:pt idx="17">
                  <c:v>98.8</c:v>
                </c:pt>
                <c:pt idx="18">
                  <c:v>99.2</c:v>
                </c:pt>
                <c:pt idx="19">
                  <c:v>99.600000000000009</c:v>
                </c:pt>
                <c:pt idx="20">
                  <c:v>100</c:v>
                </c:pt>
                <c:pt idx="21">
                  <c:v>100.4</c:v>
                </c:pt>
                <c:pt idx="22">
                  <c:v>100.8</c:v>
                </c:pt>
                <c:pt idx="23">
                  <c:v>101.2</c:v>
                </c:pt>
                <c:pt idx="24">
                  <c:v>101.60000000000001</c:v>
                </c:pt>
                <c:pt idx="25">
                  <c:v>102</c:v>
                </c:pt>
                <c:pt idx="26">
                  <c:v>102.4</c:v>
                </c:pt>
                <c:pt idx="27">
                  <c:v>102.8</c:v>
                </c:pt>
                <c:pt idx="28">
                  <c:v>103.2</c:v>
                </c:pt>
                <c:pt idx="29">
                  <c:v>103.60000000000001</c:v>
                </c:pt>
                <c:pt idx="30">
                  <c:v>104</c:v>
                </c:pt>
                <c:pt idx="31">
                  <c:v>104.4</c:v>
                </c:pt>
                <c:pt idx="32">
                  <c:v>104.8</c:v>
                </c:pt>
                <c:pt idx="33">
                  <c:v>105.2</c:v>
                </c:pt>
                <c:pt idx="34">
                  <c:v>105.60000000000001</c:v>
                </c:pt>
                <c:pt idx="35">
                  <c:v>106</c:v>
                </c:pt>
                <c:pt idx="36">
                  <c:v>106.4</c:v>
                </c:pt>
                <c:pt idx="37">
                  <c:v>106.80000000000001</c:v>
                </c:pt>
                <c:pt idx="38">
                  <c:v>107.2</c:v>
                </c:pt>
                <c:pt idx="39">
                  <c:v>107.60000000000001</c:v>
                </c:pt>
                <c:pt idx="40">
                  <c:v>108</c:v>
                </c:pt>
              </c:numCache>
            </c:numRef>
          </c:xVal>
          <c:yVal>
            <c:numRef>
              <c:f>'Left-Tailed'!$D$53:$D$93</c:f>
              <c:numCache>
                <c:formatCode>General</c:formatCode>
                <c:ptCount val="41"/>
                <c:pt idx="0">
                  <c:v>6.6915112882442684E-5</c:v>
                </c:pt>
                <c:pt idx="1">
                  <c:v>1.4597346289573171E-4</c:v>
                </c:pt>
                <c:pt idx="2">
                  <c:v>3.0595096505688459E-4</c:v>
                </c:pt>
                <c:pt idx="3">
                  <c:v>6.1610958423651268E-4</c:v>
                </c:pt>
                <c:pt idx="4">
                  <c:v>1.1920441007324107E-3</c:v>
                </c:pt>
                <c:pt idx="5">
                  <c:v>2.2159242059690038E-3</c:v>
                </c:pt>
                <c:pt idx="6">
                  <c:v>3.9577257914900138E-3</c:v>
                </c:pt>
                <c:pt idx="7">
                  <c:v>6.791484616842783E-3</c:v>
                </c:pt>
                <c:pt idx="8">
                  <c:v>1.1197265147421484E-2</c:v>
                </c:pt>
                <c:pt idx="9">
                  <c:v>1.7737296423115886E-2</c:v>
                </c:pt>
                <c:pt idx="10">
                  <c:v>2.6995483256594031E-2</c:v>
                </c:pt>
                <c:pt idx="11">
                  <c:v>3.9475079150447283E-2</c:v>
                </c:pt>
                <c:pt idx="12">
                  <c:v>5.5460417339727661E-2</c:v>
                </c:pt>
                <c:pt idx="13">
                  <c:v>7.4863732817872577E-2</c:v>
                </c:pt>
                <c:pt idx="14">
                  <c:v>9.7093027491606976E-2</c:v>
                </c:pt>
                <c:pt idx="15">
                  <c:v>0.12098536225957168</c:v>
                </c:pt>
                <c:pt idx="16">
                  <c:v>0.14484577638074173</c:v>
                </c:pt>
                <c:pt idx="17">
                  <c:v>0.1666123014458997</c:v>
                </c:pt>
                <c:pt idx="18">
                  <c:v>0.18413507015166178</c:v>
                </c:pt>
                <c:pt idx="19">
                  <c:v>0.19552134698772811</c:v>
                </c:pt>
                <c:pt idx="20">
                  <c:v>0.19947114020071635</c:v>
                </c:pt>
                <c:pt idx="21">
                  <c:v>0.19552134698772783</c:v>
                </c:pt>
                <c:pt idx="22">
                  <c:v>0.18413507015166178</c:v>
                </c:pt>
                <c:pt idx="23">
                  <c:v>0.1666123014458997</c:v>
                </c:pt>
                <c:pt idx="24">
                  <c:v>0.14484577638074089</c:v>
                </c:pt>
                <c:pt idx="25">
                  <c:v>0.12098536225957168</c:v>
                </c:pt>
                <c:pt idx="26">
                  <c:v>9.7093027491606157E-2</c:v>
                </c:pt>
                <c:pt idx="27">
                  <c:v>7.4863732817872577E-2</c:v>
                </c:pt>
                <c:pt idx="28">
                  <c:v>5.5460417339727661E-2</c:v>
                </c:pt>
                <c:pt idx="29">
                  <c:v>3.9475079150446776E-2</c:v>
                </c:pt>
                <c:pt idx="30">
                  <c:v>2.6995483256594031E-2</c:v>
                </c:pt>
                <c:pt idx="31">
                  <c:v>1.7737296423115608E-2</c:v>
                </c:pt>
                <c:pt idx="32">
                  <c:v>1.1197265147421484E-2</c:v>
                </c:pt>
                <c:pt idx="33">
                  <c:v>6.791484616842783E-3</c:v>
                </c:pt>
                <c:pt idx="34">
                  <c:v>3.9577257914899348E-3</c:v>
                </c:pt>
                <c:pt idx="35">
                  <c:v>2.2159242059690038E-3</c:v>
                </c:pt>
                <c:pt idx="36">
                  <c:v>1.1920441007324107E-3</c:v>
                </c:pt>
                <c:pt idx="37">
                  <c:v>6.1610958423649793E-4</c:v>
                </c:pt>
                <c:pt idx="38">
                  <c:v>3.0595096505688459E-4</c:v>
                </c:pt>
                <c:pt idx="39">
                  <c:v>1.4597346289572767E-4</c:v>
                </c:pt>
                <c:pt idx="40">
                  <c:v>6.6915112882442684E-5</c:v>
                </c:pt>
              </c:numCache>
            </c:numRef>
          </c:yVal>
          <c:smooth val="1"/>
        </c:ser>
        <c:ser>
          <c:idx val="1"/>
          <c:order val="2"/>
          <c:tx>
            <c:strRef>
              <c:f>'Left-Tailed'!$D$18</c:f>
              <c:strCache>
                <c:ptCount val="1"/>
                <c:pt idx="0">
                  <c:v>80.00%</c:v>
                </c:pt>
              </c:strCache>
            </c:strRef>
          </c:tx>
          <c:marker>
            <c:symbol val="none"/>
          </c:marker>
          <c:errBars>
            <c:errDir val="y"/>
            <c:errBarType val="minus"/>
            <c:errValType val="percentage"/>
            <c:noEndCap val="0"/>
            <c:val val="100"/>
            <c:spPr>
              <a:ln w="38100">
                <a:solidFill>
                  <a:srgbClr val="FF0000"/>
                </a:solidFill>
              </a:ln>
            </c:spPr>
          </c:errBars>
          <c:xVal>
            <c:numRef>
              <c:f>'Left-Tailed'!$C$178</c:f>
              <c:numCache>
                <c:formatCode>General</c:formatCode>
                <c:ptCount val="1"/>
                <c:pt idx="0">
                  <c:v>101.68324246714587</c:v>
                </c:pt>
              </c:numCache>
            </c:numRef>
          </c:xVal>
          <c:yVal>
            <c:numRef>
              <c:f>'Left-Tailed'!$D$178</c:f>
              <c:numCache>
                <c:formatCode>General</c:formatCode>
                <c:ptCount val="1"/>
                <c:pt idx="0">
                  <c:v>0.13998096020390147</c:v>
                </c:pt>
              </c:numCache>
            </c:numRef>
          </c:yVal>
          <c:smooth val="1"/>
        </c:ser>
        <c:ser>
          <c:idx val="3"/>
          <c:order val="3"/>
          <c:tx>
            <c:v>a</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'Left-Tailed'!$C$28</c:f>
              <c:numCache>
                <c:formatCode>General</c:formatCode>
                <c:ptCount val="1"/>
                <c:pt idx="0">
                  <c:v>101.68300000000001</c:v>
                </c:pt>
              </c:numCache>
            </c:numRef>
          </c:xVal>
          <c:yVal>
            <c:numLit>
              <c:formatCode>General</c:formatCode>
              <c:ptCount val="1"/>
              <c:pt idx="0">
                <c:v>0.01</c:v>
              </c:pt>
            </c:numLit>
          </c:yVal>
          <c:smooth val="1"/>
        </c:ser>
        <c:dLbls>
          <c:showLegendKey val="0"/>
          <c:showVal val="0"/>
          <c:showCatName val="0"/>
          <c:showSerName val="0"/>
          <c:showPercent val="0"/>
          <c:showBubbleSize val="0"/>
        </c:dLbls>
        <c:axId val="183076736"/>
        <c:axId val="183345536"/>
      </c:scatterChart>
      <c:valAx>
        <c:axId val="183076736"/>
        <c:scaling>
          <c:orientation val="minMax"/>
        </c:scaling>
        <c:delete val="0"/>
        <c:axPos val="b"/>
        <c:title>
          <c:tx>
            <c:rich>
              <a:bodyPr/>
              <a:lstStyle/>
              <a:p>
                <a:pPr>
                  <a:defRPr sz="1400" baseline="0"/>
                </a:pPr>
                <a:r>
                  <a:rPr lang="en-US" sz="1400" baseline="0"/>
                  <a:t>X</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183345536"/>
        <c:crosses val="autoZero"/>
        <c:crossBetween val="midCat"/>
      </c:valAx>
      <c:valAx>
        <c:axId val="183345536"/>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83076736"/>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trlProps/ctrlProp1.xml><?xml version="1.0" encoding="utf-8"?>
<formControlPr xmlns="http://schemas.microsoft.com/office/spreadsheetml/2009/9/main" objectType="Scroll" dx="16" fmlaLink="$E$35" horiz="1" max="100" page="5" val="80"/>
</file>

<file path=xl/ctrlProps/ctrlProp2.xml><?xml version="1.0" encoding="utf-8"?>
<formControlPr xmlns="http://schemas.microsoft.com/office/spreadsheetml/2009/9/main" objectType="Scroll" dx="16" fmlaLink="$F$36" horiz="1" max="100" page="5" val="20"/>
</file>

<file path=xl/ctrlProps/ctrlProp3.xml><?xml version="1.0" encoding="utf-8"?>
<formControlPr xmlns="http://schemas.microsoft.com/office/spreadsheetml/2009/9/main" objectType="Scroll" dx="16" fmlaLink="$E$36" horiz="1" max="100" page="5" val="8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18</xdr:row>
      <xdr:rowOff>0</xdr:rowOff>
    </xdr:from>
    <xdr:to>
      <xdr:col>2</xdr:col>
      <xdr:colOff>304800</xdr:colOff>
      <xdr:row>19</xdr:row>
      <xdr:rowOff>142875</xdr:rowOff>
    </xdr:to>
    <xdr:sp macro="" textlink="">
      <xdr:nvSpPr>
        <xdr:cNvPr id="2" name="AutoShape 1" descr="Equation"/>
        <xdr:cNvSpPr>
          <a:spLocks noChangeAspect="1" noChangeArrowheads="1"/>
        </xdr:cNvSpPr>
      </xdr:nvSpPr>
      <xdr:spPr bwMode="auto">
        <a:xfrm>
          <a:off x="4800600" y="200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352425</xdr:colOff>
          <xdr:row>46</xdr:row>
          <xdr:rowOff>133350</xdr:rowOff>
        </xdr:from>
        <xdr:to>
          <xdr:col>4</xdr:col>
          <xdr:colOff>561975</xdr:colOff>
          <xdr:row>51</xdr:row>
          <xdr:rowOff>114300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43</xdr:row>
          <xdr:rowOff>133350</xdr:rowOff>
        </xdr:from>
        <xdr:to>
          <xdr:col>4</xdr:col>
          <xdr:colOff>200025</xdr:colOff>
          <xdr:row>46</xdr:row>
          <xdr:rowOff>38100</xdr:rowOff>
        </xdr:to>
        <xdr:sp macro="" textlink="">
          <xdr:nvSpPr>
            <xdr:cNvPr id="12290" name="Object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12</xdr:row>
          <xdr:rowOff>85725</xdr:rowOff>
        </xdr:from>
        <xdr:to>
          <xdr:col>5</xdr:col>
          <xdr:colOff>400050</xdr:colOff>
          <xdr:row>13</xdr:row>
          <xdr:rowOff>123825</xdr:rowOff>
        </xdr:to>
        <xdr:sp macro="" textlink="">
          <xdr:nvSpPr>
            <xdr:cNvPr id="12291" name="Scroll Bar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xdr:absoluteAnchor>
    <xdr:pos x="5857875" y="285748"/>
    <xdr:ext cx="5743575" cy="4038602"/>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0.17416</cdr:x>
      <cdr:y>0.28181</cdr:y>
    </cdr:from>
    <cdr:to>
      <cdr:x>0.78931</cdr:x>
      <cdr:y>0.34439</cdr:y>
    </cdr:to>
    <cdr:sp macro="" textlink="'Left-Tailed'!$C$24">
      <cdr:nvSpPr>
        <cdr:cNvPr id="5" name="TextBox 4"/>
        <cdr:cNvSpPr txBox="1"/>
      </cdr:nvSpPr>
      <cdr:spPr>
        <a:xfrm xmlns:a="http://schemas.openxmlformats.org/drawingml/2006/main">
          <a:off x="1055044" y="1052204"/>
          <a:ext cx="3726517" cy="23369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F4F78EF2-0CE0-4CCD-B8DE-3D3FB5482D07}" type="TxLink">
            <a:rPr lang="en-US" sz="1200"/>
            <a:pPr/>
            <a:t>With 80% on the left-hand side, the region is (-infinite, 101.683)</a:t>
          </a:fld>
          <a:endParaRPr lang="en-US" sz="1200"/>
        </a:p>
      </cdr:txBody>
    </cdr:sp>
  </cdr:relSizeAnchor>
  <cdr:relSizeAnchor xmlns:cdr="http://schemas.openxmlformats.org/drawingml/2006/chartDrawing">
    <cdr:from>
      <cdr:x>0.26258</cdr:x>
      <cdr:y>0.08674</cdr:y>
    </cdr:from>
    <cdr:to>
      <cdr:x>0.72956</cdr:x>
      <cdr:y>0.15561</cdr:y>
    </cdr:to>
    <cdr:sp macro="" textlink="'Left-Tailed'!$C$21">
      <cdr:nvSpPr>
        <cdr:cNvPr id="2" name="TextBox 1"/>
        <cdr:cNvSpPr txBox="1"/>
      </cdr:nvSpPr>
      <cdr:spPr>
        <a:xfrm xmlns:a="http://schemas.openxmlformats.org/drawingml/2006/main">
          <a:off x="1590693" y="323870"/>
          <a:ext cx="2828905" cy="2571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BEC44555-8F2A-43DF-A234-E411CB3A8D2E}" type="TxLink">
            <a:rPr lang="en-US" sz="1200"/>
            <a:pPr/>
            <a:t>X: Mean = 100 and Standard Deviation = 2</a:t>
          </a:fld>
          <a:endParaRPr lang="en-US" sz="1200"/>
        </a:p>
      </cdr:txBody>
    </cdr:sp>
  </cdr:relSizeAnchor>
  <cdr:relSizeAnchor xmlns:cdr="http://schemas.openxmlformats.org/drawingml/2006/chartDrawing">
    <cdr:from>
      <cdr:x>0.30503</cdr:x>
      <cdr:y>0.15052</cdr:y>
    </cdr:from>
    <cdr:to>
      <cdr:x>0.65566</cdr:x>
      <cdr:y>0.20918</cdr:y>
    </cdr:to>
    <cdr:sp macro="" textlink="'Left-Tailed'!$C$22">
      <cdr:nvSpPr>
        <cdr:cNvPr id="3" name="TextBox 2"/>
        <cdr:cNvSpPr txBox="1"/>
      </cdr:nvSpPr>
      <cdr:spPr>
        <a:xfrm xmlns:a="http://schemas.openxmlformats.org/drawingml/2006/main">
          <a:off x="1847827" y="562012"/>
          <a:ext cx="2124082" cy="2190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C21D3F48-57F7-4801-B9E8-2DF2F495B58C}" type="TxLink">
            <a:rPr lang="en-US" sz="1200"/>
            <a:pPr/>
            <a:t>Given P(X &lt; a) = 80%, a = 101.683</a:t>
          </a:fld>
          <a:endParaRPr lang="en-US" sz="1200"/>
        </a:p>
      </cdr:txBody>
    </cdr:sp>
  </cdr:relSizeAnchor>
  <cdr:relSizeAnchor xmlns:cdr="http://schemas.openxmlformats.org/drawingml/2006/chartDrawing">
    <cdr:from>
      <cdr:x>0.31132</cdr:x>
      <cdr:y>0.21683</cdr:y>
    </cdr:from>
    <cdr:to>
      <cdr:x>0.64937</cdr:x>
      <cdr:y>0.28571</cdr:y>
    </cdr:to>
    <cdr:sp macro="" textlink="'Left-Tailed'!$C$23">
      <cdr:nvSpPr>
        <cdr:cNvPr id="4" name="TextBox 3"/>
        <cdr:cNvSpPr txBox="1"/>
      </cdr:nvSpPr>
      <cdr:spPr>
        <a:xfrm xmlns:a="http://schemas.openxmlformats.org/drawingml/2006/main">
          <a:off x="1885931" y="809615"/>
          <a:ext cx="2047873" cy="2571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20614697-9DD5-4A87-B430-7C92EBA16265}" type="TxLink">
            <a:rPr lang="en-US" sz="1200"/>
            <a:pPr/>
            <a:t>P(X &lt; a) = P(X &lt; 101.683) = 80%</a:t>
          </a:fld>
          <a:endParaRPr lang="en-US" sz="12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0.31327</cdr:x>
      <cdr:y>0.16593</cdr:y>
    </cdr:from>
    <cdr:to>
      <cdr:x>0.68356</cdr:x>
      <cdr:y>0.22466</cdr:y>
    </cdr:to>
    <cdr:sp macro="" textlink="'Left-Tailed'!$C$22">
      <cdr:nvSpPr>
        <cdr:cNvPr id="5" name="TextBox 4"/>
        <cdr:cNvSpPr txBox="1"/>
      </cdr:nvSpPr>
      <cdr:spPr>
        <a:xfrm xmlns:a="http://schemas.openxmlformats.org/drawingml/2006/main">
          <a:off x="2714075" y="1043119"/>
          <a:ext cx="3207989" cy="3692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FE48B9-0BA1-4C1C-8F22-9038E06821DE}" type="TxLink">
            <a:rPr lang="en-US" sz="1800"/>
            <a:pPr/>
            <a:t>Given P(X &lt; a) = 80%, a = 101.683</a:t>
          </a:fld>
          <a:endParaRPr lang="en-US" sz="1800"/>
        </a:p>
      </cdr:txBody>
    </cdr:sp>
  </cdr:relSizeAnchor>
  <cdr:relSizeAnchor xmlns:cdr="http://schemas.openxmlformats.org/drawingml/2006/chartDrawing">
    <cdr:from>
      <cdr:x>0.26489</cdr:x>
      <cdr:y>0.11127</cdr:y>
    </cdr:from>
    <cdr:to>
      <cdr:x>0.74092</cdr:x>
      <cdr:y>0.15919</cdr:y>
    </cdr:to>
    <cdr:sp macro="" textlink="'Left-Tailed'!$C$21">
      <cdr:nvSpPr>
        <cdr:cNvPr id="2" name="TextBox 1"/>
        <cdr:cNvSpPr txBox="1"/>
      </cdr:nvSpPr>
      <cdr:spPr>
        <a:xfrm xmlns:a="http://schemas.openxmlformats.org/drawingml/2006/main">
          <a:off x="2294908" y="699468"/>
          <a:ext cx="4124114" cy="3012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5980E76-4499-40F3-9B7A-5FD2A1A76B2F}" type="TxLink">
            <a:rPr lang="en-US" sz="1800"/>
            <a:pPr/>
            <a:t>X: Mean = 100 and Standard Deviation = 2</a:t>
          </a:fld>
          <a:endParaRPr lang="en-US" sz="1800"/>
        </a:p>
      </cdr:txBody>
    </cdr:sp>
  </cdr:relSizeAnchor>
  <cdr:relSizeAnchor xmlns:cdr="http://schemas.openxmlformats.org/drawingml/2006/chartDrawing">
    <cdr:from>
      <cdr:x>0.18033</cdr:x>
      <cdr:y>0.26935</cdr:y>
    </cdr:from>
    <cdr:to>
      <cdr:x>0.88408</cdr:x>
      <cdr:y>0.31935</cdr:y>
    </cdr:to>
    <cdr:sp macro="" textlink="'Left-Tailed'!$C$24">
      <cdr:nvSpPr>
        <cdr:cNvPr id="3" name="TextBox 2"/>
        <cdr:cNvSpPr txBox="1"/>
      </cdr:nvSpPr>
      <cdr:spPr>
        <a:xfrm xmlns:a="http://schemas.openxmlformats.org/drawingml/2006/main">
          <a:off x="1560489" y="1692187"/>
          <a:ext cx="6089946" cy="3141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5C231AE-B11E-4E84-9F99-C1450A34FDC8}" type="TxLink">
            <a:rPr lang="en-US" sz="1800"/>
            <a:pPr/>
            <a:t>With 80% on the left-hand side, the region is (-infinite, 101.683)</a:t>
          </a:fld>
          <a:endParaRPr lang="en-US" sz="1800"/>
        </a:p>
      </cdr:txBody>
    </cdr:sp>
  </cdr:relSizeAnchor>
  <cdr:relSizeAnchor xmlns:cdr="http://schemas.openxmlformats.org/drawingml/2006/chartDrawing">
    <cdr:from>
      <cdr:x>0.31779</cdr:x>
      <cdr:y>0.21642</cdr:y>
    </cdr:from>
    <cdr:to>
      <cdr:x>0.66252</cdr:x>
      <cdr:y>0.26481</cdr:y>
    </cdr:to>
    <cdr:sp macro="" textlink="'Left-Tailed'!$C$23">
      <cdr:nvSpPr>
        <cdr:cNvPr id="4" name="TextBox 3"/>
        <cdr:cNvSpPr txBox="1"/>
      </cdr:nvSpPr>
      <cdr:spPr>
        <a:xfrm xmlns:a="http://schemas.openxmlformats.org/drawingml/2006/main">
          <a:off x="2753199" y="1360540"/>
          <a:ext cx="2986648" cy="3042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F56CBAD-0125-481B-B58A-C4EEE6D2DAF7}" type="TxLink">
            <a:rPr lang="en-US" sz="1800"/>
            <a:pPr/>
            <a:t>P(X &lt; a) = P(X &lt; 101.683) = 80%</a:t>
          </a:fld>
          <a:endParaRPr lang="en-US" sz="1800"/>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76200</xdr:colOff>
      <xdr:row>18</xdr:row>
      <xdr:rowOff>28575</xdr:rowOff>
    </xdr:from>
    <xdr:to>
      <xdr:col>0</xdr:col>
      <xdr:colOff>571500</xdr:colOff>
      <xdr:row>18</xdr:row>
      <xdr:rowOff>276225</xdr:rowOff>
    </xdr:to>
    <xdr:pic>
      <xdr:nvPicPr>
        <xdr:cNvPr id="4"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8575"/>
          <a:ext cx="4953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47625</xdr:colOff>
      <xdr:row>18</xdr:row>
      <xdr:rowOff>0</xdr:rowOff>
    </xdr:from>
    <xdr:to>
      <xdr:col>12</xdr:col>
      <xdr:colOff>0</xdr:colOff>
      <xdr:row>19</xdr:row>
      <xdr:rowOff>0</xdr:rowOff>
    </xdr:to>
    <xdr:pic>
      <xdr:nvPicPr>
        <xdr:cNvPr id="7" name="Picture 10" descr="vertex42_logo_transparent_s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0.25741</cdr:x>
      <cdr:y>0.15433</cdr:y>
    </cdr:from>
    <cdr:to>
      <cdr:x>0.73632</cdr:x>
      <cdr:y>0.21462</cdr:y>
    </cdr:to>
    <cdr:sp macro="" textlink="Between!$C$22">
      <cdr:nvSpPr>
        <cdr:cNvPr id="5" name="TextBox 4"/>
        <cdr:cNvSpPr txBox="1"/>
      </cdr:nvSpPr>
      <cdr:spPr>
        <a:xfrm xmlns:a="http://schemas.openxmlformats.org/drawingml/2006/main">
          <a:off x="1478449" y="623281"/>
          <a:ext cx="2750651" cy="2434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Given P(a &lt; X &lt; b) = 80%, a = 97.44, b =102.56</a:t>
          </a:fld>
          <a:endParaRPr lang="en-US" sz="1200"/>
        </a:p>
      </cdr:txBody>
    </cdr:sp>
  </cdr:relSizeAnchor>
  <cdr:relSizeAnchor xmlns:cdr="http://schemas.openxmlformats.org/drawingml/2006/chartDrawing">
    <cdr:from>
      <cdr:x>0.28855</cdr:x>
      <cdr:y>0.09906</cdr:y>
    </cdr:from>
    <cdr:to>
      <cdr:x>0.76949</cdr:x>
      <cdr:y>0.16745</cdr:y>
    </cdr:to>
    <cdr:sp macro="" textlink="Between!$C$21">
      <cdr:nvSpPr>
        <cdr:cNvPr id="2" name="TextBox 1"/>
        <cdr:cNvSpPr txBox="1"/>
      </cdr:nvSpPr>
      <cdr:spPr>
        <a:xfrm xmlns:a="http://schemas.openxmlformats.org/drawingml/2006/main">
          <a:off x="1657332" y="400064"/>
          <a:ext cx="2762268" cy="276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E44126D6-0558-4F38-A358-A1E73B8D1661}" type="TxLink">
            <a:rPr lang="en-US" sz="1200"/>
            <a:pPr/>
            <a:t>X: Mean = 100 and Standard Deviation = 2</a:t>
          </a:fld>
          <a:endParaRPr lang="en-US" sz="1200"/>
        </a:p>
      </cdr:txBody>
    </cdr:sp>
  </cdr:relSizeAnchor>
  <cdr:relSizeAnchor xmlns:cdr="http://schemas.openxmlformats.org/drawingml/2006/chartDrawing">
    <cdr:from>
      <cdr:x>0.20232</cdr:x>
      <cdr:y>0.27358</cdr:y>
    </cdr:from>
    <cdr:to>
      <cdr:x>0.78441</cdr:x>
      <cdr:y>0.33019</cdr:y>
    </cdr:to>
    <cdr:sp macro="" textlink="Between!$C$24">
      <cdr:nvSpPr>
        <cdr:cNvPr id="3" name="TextBox 2"/>
        <cdr:cNvSpPr txBox="1"/>
      </cdr:nvSpPr>
      <cdr:spPr>
        <a:xfrm xmlns:a="http://schemas.openxmlformats.org/drawingml/2006/main">
          <a:off x="1162040" y="1104872"/>
          <a:ext cx="3343278" cy="2286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A9E23D21-BB10-40FB-9194-BD2E0B966490}" type="TxLink">
            <a:rPr lang="en-US" sz="1200"/>
            <a:pPr/>
            <a:t>With 80% confidence, the interval is (97.44, 102.56)</a:t>
          </a:fld>
          <a:endParaRPr lang="en-US" sz="1200"/>
        </a:p>
      </cdr:txBody>
    </cdr:sp>
  </cdr:relSizeAnchor>
  <cdr:relSizeAnchor xmlns:cdr="http://schemas.openxmlformats.org/drawingml/2006/chartDrawing">
    <cdr:from>
      <cdr:x>0.26202</cdr:x>
      <cdr:y>0.21226</cdr:y>
    </cdr:from>
    <cdr:to>
      <cdr:x>0.73632</cdr:x>
      <cdr:y>0.27359</cdr:y>
    </cdr:to>
    <cdr:sp macro="" textlink="Between!$C$23">
      <cdr:nvSpPr>
        <cdr:cNvPr id="4" name="TextBox 3"/>
        <cdr:cNvSpPr txBox="1"/>
      </cdr:nvSpPr>
      <cdr:spPr>
        <a:xfrm xmlns:a="http://schemas.openxmlformats.org/drawingml/2006/main">
          <a:off x="1504949" y="857252"/>
          <a:ext cx="2724151"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DBBA2D0-C749-4D1D-AD97-4AC6E637CC5A}" type="TxLink">
            <a:rPr lang="en-US" sz="1200"/>
            <a:pPr/>
            <a:t>P(a &lt; X &lt; b) = P(97.44 &lt; X &lt; 102.56) = 80%</a:t>
          </a:fld>
          <a:endParaRPr lang="en-US" sz="12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0.24163</cdr:x>
      <cdr:y>0.14994</cdr:y>
    </cdr:from>
    <cdr:to>
      <cdr:x>0.75336</cdr:x>
      <cdr:y>0.20544</cdr:y>
    </cdr:to>
    <cdr:sp macro="" textlink="Between!$C$22">
      <cdr:nvSpPr>
        <cdr:cNvPr id="5" name="TextBox 4"/>
        <cdr:cNvSpPr txBox="1"/>
      </cdr:nvSpPr>
      <cdr:spPr>
        <a:xfrm xmlns:a="http://schemas.openxmlformats.org/drawingml/2006/main">
          <a:off x="2094826" y="942861"/>
          <a:ext cx="4436602" cy="3490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800"/>
            <a:pPr/>
            <a:t>Given P(a &lt; X &lt; b) = 80%, a = 97.44, b =102.56</a:t>
          </a:fld>
          <a:endParaRPr lang="en-US" sz="1800"/>
        </a:p>
      </cdr:txBody>
    </cdr:sp>
  </cdr:relSizeAnchor>
  <cdr:relSizeAnchor xmlns:cdr="http://schemas.openxmlformats.org/drawingml/2006/chartDrawing">
    <cdr:from>
      <cdr:x>0.27093</cdr:x>
      <cdr:y>0.09569</cdr:y>
    </cdr:from>
    <cdr:to>
      <cdr:x>0.74187</cdr:x>
      <cdr:y>0.15133</cdr:y>
    </cdr:to>
    <cdr:sp macro="" textlink="Between!$C$21">
      <cdr:nvSpPr>
        <cdr:cNvPr id="2" name="TextBox 1"/>
        <cdr:cNvSpPr txBox="1"/>
      </cdr:nvSpPr>
      <cdr:spPr>
        <a:xfrm xmlns:a="http://schemas.openxmlformats.org/drawingml/2006/main">
          <a:off x="2347206" y="601555"/>
          <a:ext cx="4080099" cy="349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C2BDEAB1-B567-4795-BCEA-A22C4DAB27CF}" type="TxLink">
            <a:rPr lang="en-US" sz="1800"/>
            <a:pPr/>
            <a:t>X: Mean = 100 and Standard Deviation = 2</a:t>
          </a:fld>
          <a:endParaRPr lang="en-US" sz="1800"/>
        </a:p>
      </cdr:txBody>
    </cdr:sp>
  </cdr:relSizeAnchor>
  <cdr:relSizeAnchor xmlns:cdr="http://schemas.openxmlformats.org/drawingml/2006/chartDrawing">
    <cdr:from>
      <cdr:x>0.20709</cdr:x>
      <cdr:y>0.26807</cdr:y>
    </cdr:from>
    <cdr:to>
      <cdr:x>0.79023</cdr:x>
      <cdr:y>0.32452</cdr:y>
    </cdr:to>
    <cdr:sp macro="" textlink="Between!$C$24">
      <cdr:nvSpPr>
        <cdr:cNvPr id="3" name="TextBox 2"/>
        <cdr:cNvSpPr txBox="1"/>
      </cdr:nvSpPr>
      <cdr:spPr>
        <a:xfrm xmlns:a="http://schemas.openxmlformats.org/drawingml/2006/main">
          <a:off x="1795392" y="1685748"/>
          <a:ext cx="5055646" cy="35498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07CCFE59-40C7-43D1-A799-4161D04A9C13}" type="TxLink">
            <a:rPr lang="en-US" sz="1800"/>
            <a:pPr/>
            <a:t>With 80% confidence, the interval is (97.44, 102.56)</a:t>
          </a:fld>
          <a:endParaRPr lang="en-US" sz="1800"/>
        </a:p>
      </cdr:txBody>
    </cdr:sp>
  </cdr:relSizeAnchor>
  <cdr:relSizeAnchor xmlns:cdr="http://schemas.openxmlformats.org/drawingml/2006/chartDrawing">
    <cdr:from>
      <cdr:x>0.26906</cdr:x>
      <cdr:y>0.20556</cdr:y>
    </cdr:from>
    <cdr:to>
      <cdr:x>0.72982</cdr:x>
      <cdr:y>0.25966</cdr:y>
    </cdr:to>
    <cdr:sp macro="" textlink="Between!$C$23">
      <cdr:nvSpPr>
        <cdr:cNvPr id="4" name="TextBox 3"/>
        <cdr:cNvSpPr txBox="1"/>
      </cdr:nvSpPr>
      <cdr:spPr>
        <a:xfrm xmlns:a="http://schemas.openxmlformats.org/drawingml/2006/main">
          <a:off x="2332652" y="1292678"/>
          <a:ext cx="3994669" cy="3401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B94C4512-79F2-4758-B4D1-C1F04A647198}" type="TxLink">
            <a:rPr lang="en-US" sz="1800"/>
            <a:pPr/>
            <a:t>P(a &lt; X &lt; b) = P(97.44 &lt; X &lt; 102.56) = 80%</a:t>
          </a:fld>
          <a:endParaRPr lang="en-US" sz="1800"/>
        </a:p>
      </cdr:txBody>
    </cdr:sp>
  </cdr:relSizeAnchor>
</c:userShapes>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45</xdr:row>
          <xdr:rowOff>133350</xdr:rowOff>
        </xdr:from>
        <xdr:to>
          <xdr:col>4</xdr:col>
          <xdr:colOff>561975</xdr:colOff>
          <xdr:row>50</xdr:row>
          <xdr:rowOff>114300</xdr:rowOff>
        </xdr:to>
        <xdr:sp macro="" textlink="">
          <xdr:nvSpPr>
            <xdr:cNvPr id="10241" name="Object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42</xdr:row>
          <xdr:rowOff>133350</xdr:rowOff>
        </xdr:from>
        <xdr:to>
          <xdr:col>4</xdr:col>
          <xdr:colOff>200025</xdr:colOff>
          <xdr:row>45</xdr:row>
          <xdr:rowOff>38100</xdr:rowOff>
        </xdr:to>
        <xdr:sp macro="" textlink="">
          <xdr:nvSpPr>
            <xdr:cNvPr id="10242" name="Object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12</xdr:row>
          <xdr:rowOff>104775</xdr:rowOff>
        </xdr:from>
        <xdr:to>
          <xdr:col>5</xdr:col>
          <xdr:colOff>390525</xdr:colOff>
          <xdr:row>13</xdr:row>
          <xdr:rowOff>142875</xdr:rowOff>
        </xdr:to>
        <xdr:sp macro="" textlink="">
          <xdr:nvSpPr>
            <xdr:cNvPr id="10243" name="Scroll Bar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xdr:oneCellAnchor>
    <xdr:from>
      <xdr:col>1</xdr:col>
      <xdr:colOff>571500</xdr:colOff>
      <xdr:row>33</xdr:row>
      <xdr:rowOff>95250</xdr:rowOff>
    </xdr:from>
    <xdr:ext cx="184731" cy="264560"/>
    <xdr:sp macro="" textlink="">
      <xdr:nvSpPr>
        <xdr:cNvPr id="7" name="TextBox 6"/>
        <xdr:cNvSpPr txBox="1"/>
      </xdr:nvSpPr>
      <xdr:spPr>
        <a:xfrm>
          <a:off x="4686300" y="322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absoluteAnchor>
    <xdr:pos x="5829300" y="371473"/>
    <xdr:ext cx="5743575" cy="4038602"/>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0.31379</cdr:x>
      <cdr:y>0.15669</cdr:y>
    </cdr:from>
    <cdr:to>
      <cdr:x>0.66832</cdr:x>
      <cdr:y>0.2217</cdr:y>
    </cdr:to>
    <cdr:sp macro="" textlink="'Right-Tailed'!$C$22">
      <cdr:nvSpPr>
        <cdr:cNvPr id="5" name="TextBox 4"/>
        <cdr:cNvSpPr txBox="1"/>
      </cdr:nvSpPr>
      <cdr:spPr>
        <a:xfrm xmlns:a="http://schemas.openxmlformats.org/drawingml/2006/main">
          <a:off x="1802287" y="632806"/>
          <a:ext cx="2036270" cy="2625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Given P(X &gt; a) = 80%, a = 98.32</a:t>
          </a:fld>
          <a:endParaRPr lang="en-US" sz="1200"/>
        </a:p>
      </cdr:txBody>
    </cdr:sp>
  </cdr:relSizeAnchor>
  <cdr:relSizeAnchor xmlns:cdr="http://schemas.openxmlformats.org/drawingml/2006/chartDrawing">
    <cdr:from>
      <cdr:x>0.24047</cdr:x>
      <cdr:y>0.0967</cdr:y>
    </cdr:from>
    <cdr:to>
      <cdr:x>0.74461</cdr:x>
      <cdr:y>0.15802</cdr:y>
    </cdr:to>
    <cdr:sp macro="" textlink="'Right-Tailed'!$C$21">
      <cdr:nvSpPr>
        <cdr:cNvPr id="2" name="TextBox 1"/>
        <cdr:cNvSpPr txBox="1"/>
      </cdr:nvSpPr>
      <cdr:spPr>
        <a:xfrm xmlns:a="http://schemas.openxmlformats.org/drawingml/2006/main">
          <a:off x="1381165" y="390533"/>
          <a:ext cx="2895560" cy="2476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2B66D0CE-7A85-466D-A86E-57C2ECED9828}" type="TxLink">
            <a:rPr lang="en-US" sz="1200"/>
            <a:pPr/>
            <a:t>X: Mean = 100 and Standard Deviation = 2</a:t>
          </a:fld>
          <a:endParaRPr lang="en-US" sz="1200"/>
        </a:p>
      </cdr:txBody>
    </cdr:sp>
  </cdr:relSizeAnchor>
  <cdr:relSizeAnchor xmlns:cdr="http://schemas.openxmlformats.org/drawingml/2006/chartDrawing">
    <cdr:from>
      <cdr:x>0.32339</cdr:x>
      <cdr:y>0.21226</cdr:y>
    </cdr:from>
    <cdr:to>
      <cdr:x>0.66003</cdr:x>
      <cdr:y>0.28538</cdr:y>
    </cdr:to>
    <cdr:sp macro="" textlink="'Right-Tailed'!$C$23">
      <cdr:nvSpPr>
        <cdr:cNvPr id="3" name="TextBox 2"/>
        <cdr:cNvSpPr txBox="1"/>
      </cdr:nvSpPr>
      <cdr:spPr>
        <a:xfrm xmlns:a="http://schemas.openxmlformats.org/drawingml/2006/main">
          <a:off x="1857394" y="857252"/>
          <a:ext cx="193355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0FFE42C7-755E-42F1-BE0C-9F95EE76E6DC}" type="TxLink">
            <a:rPr lang="en-US" sz="1200"/>
            <a:pPr/>
            <a:t>P(X &gt; a) = P(X &gt; 98.32) = 80%</a:t>
          </a:fld>
          <a:endParaRPr lang="en-US" sz="1200"/>
        </a:p>
      </cdr:txBody>
    </cdr:sp>
  </cdr:relSizeAnchor>
  <cdr:relSizeAnchor xmlns:cdr="http://schemas.openxmlformats.org/drawingml/2006/chartDrawing">
    <cdr:from>
      <cdr:x>0.47264</cdr:x>
      <cdr:y>0.28774</cdr:y>
    </cdr:from>
    <cdr:to>
      <cdr:x>0.63184</cdr:x>
      <cdr:y>0.51415</cdr:y>
    </cdr:to>
    <cdr:sp macro="" textlink="">
      <cdr:nvSpPr>
        <cdr:cNvPr id="4" name="TextBox 3"/>
        <cdr:cNvSpPr txBox="1"/>
      </cdr:nvSpPr>
      <cdr:spPr>
        <a:xfrm xmlns:a="http://schemas.openxmlformats.org/drawingml/2006/main">
          <a:off x="2714625" y="1162052"/>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0.1476</cdr:x>
      <cdr:y>0.27359</cdr:y>
    </cdr:from>
    <cdr:to>
      <cdr:x>0.83914</cdr:x>
      <cdr:y>0.34434</cdr:y>
    </cdr:to>
    <cdr:sp macro="" textlink="'Right-Tailed'!$C$24">
      <cdr:nvSpPr>
        <cdr:cNvPr id="6" name="TextBox 5"/>
        <cdr:cNvSpPr txBox="1"/>
      </cdr:nvSpPr>
      <cdr:spPr>
        <a:xfrm xmlns:a="http://schemas.openxmlformats.org/drawingml/2006/main">
          <a:off x="847745" y="1104903"/>
          <a:ext cx="3971905" cy="2857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A656EC9D-EBC2-4DF1-87D3-9AD400685856}" type="TxLink">
            <a:rPr lang="en-US" sz="1200"/>
            <a:pPr/>
            <a:t>With 80% on the right-hand side, the region is (98.32,infinite)</a:t>
          </a:fld>
          <a:endParaRPr lang="en-US" sz="12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0.32228</cdr:x>
      <cdr:y>0.1741</cdr:y>
    </cdr:from>
    <cdr:to>
      <cdr:x>0.67582</cdr:x>
      <cdr:y>0.23283</cdr:y>
    </cdr:to>
    <cdr:sp macro="" textlink="'Right-Tailed'!$C$22">
      <cdr:nvSpPr>
        <cdr:cNvPr id="5" name="TextBox 4"/>
        <cdr:cNvSpPr txBox="1"/>
      </cdr:nvSpPr>
      <cdr:spPr>
        <a:xfrm xmlns:a="http://schemas.openxmlformats.org/drawingml/2006/main">
          <a:off x="2793449" y="1096111"/>
          <a:ext cx="3064425" cy="3697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800"/>
            <a:pPr/>
            <a:t>Given P(X &gt; a) = 80%, a = 98.32</a:t>
          </a:fld>
          <a:endParaRPr lang="en-US" sz="1800"/>
        </a:p>
      </cdr:txBody>
    </cdr:sp>
  </cdr:relSizeAnchor>
  <cdr:relSizeAnchor xmlns:cdr="http://schemas.openxmlformats.org/drawingml/2006/chartDrawing">
    <cdr:from>
      <cdr:x>0.28503</cdr:x>
      <cdr:y>0.11265</cdr:y>
    </cdr:from>
    <cdr:to>
      <cdr:x>0.75824</cdr:x>
      <cdr:y>0.16747</cdr:y>
    </cdr:to>
    <cdr:sp macro="" textlink="'Right-Tailed'!$C$21">
      <cdr:nvSpPr>
        <cdr:cNvPr id="2" name="TextBox 1"/>
        <cdr:cNvSpPr txBox="1"/>
      </cdr:nvSpPr>
      <cdr:spPr>
        <a:xfrm xmlns:a="http://schemas.openxmlformats.org/drawingml/2006/main">
          <a:off x="2470584" y="709256"/>
          <a:ext cx="4101666" cy="3451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A83A5587-0896-4F23-9570-F677BDAFFE71}" type="TxLink">
            <a:rPr lang="en-US" sz="1800"/>
            <a:pPr/>
            <a:t>X: Mean = 100 and Standard Deviation = 2</a:t>
          </a:fld>
          <a:endParaRPr lang="en-US" sz="1800"/>
        </a:p>
      </cdr:txBody>
    </cdr:sp>
  </cdr:relSizeAnchor>
  <cdr:relSizeAnchor xmlns:cdr="http://schemas.openxmlformats.org/drawingml/2006/chartDrawing">
    <cdr:from>
      <cdr:x>0.16722</cdr:x>
      <cdr:y>0.29955</cdr:y>
    </cdr:from>
    <cdr:to>
      <cdr:x>0.85479</cdr:x>
      <cdr:y>0.35552</cdr:y>
    </cdr:to>
    <cdr:sp macro="" textlink="'Right-Tailed'!$C$24">
      <cdr:nvSpPr>
        <cdr:cNvPr id="3" name="TextBox 2"/>
        <cdr:cNvSpPr txBox="1"/>
      </cdr:nvSpPr>
      <cdr:spPr>
        <a:xfrm xmlns:a="http://schemas.openxmlformats.org/drawingml/2006/main">
          <a:off x="1449450" y="1885975"/>
          <a:ext cx="5959685" cy="35238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818B35C5-CD81-498B-BE4A-82D046F36CAD}" type="TxLink">
            <a:rPr lang="en-US" sz="1800"/>
            <a:pPr/>
            <a:t>With 80% on the right-hand side, the region is (98.32,infinite)</a:t>
          </a:fld>
          <a:endParaRPr lang="en-US" sz="1800"/>
        </a:p>
      </cdr:txBody>
    </cdr:sp>
  </cdr:relSizeAnchor>
  <cdr:relSizeAnchor xmlns:cdr="http://schemas.openxmlformats.org/drawingml/2006/chartDrawing">
    <cdr:from>
      <cdr:x>0.34286</cdr:x>
      <cdr:y>0.24054</cdr:y>
    </cdr:from>
    <cdr:to>
      <cdr:x>0.66813</cdr:x>
      <cdr:y>0.29652</cdr:y>
    </cdr:to>
    <cdr:sp macro="" textlink="'Right-Tailed'!$C$23">
      <cdr:nvSpPr>
        <cdr:cNvPr id="4" name="TextBox 3"/>
        <cdr:cNvSpPr txBox="1"/>
      </cdr:nvSpPr>
      <cdr:spPr>
        <a:xfrm xmlns:a="http://schemas.openxmlformats.org/drawingml/2006/main">
          <a:off x="2971800" y="1514475"/>
          <a:ext cx="2819400" cy="3524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35350338-06C4-455A-8FCA-C2FCF0ECDE03}" type="TxLink">
            <a:rPr lang="en-US" sz="1800"/>
            <a:pPr/>
            <a:t>P(X &gt; a) = P(X &gt; 98.32) = 80%</a:t>
          </a:fld>
          <a:endParaRPr lang="en-US" sz="1800"/>
        </a:p>
      </cdr:txBody>
    </cdr:sp>
  </cdr:relSizeAnchor>
</c:userShapes>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45</xdr:row>
          <xdr:rowOff>133350</xdr:rowOff>
        </xdr:from>
        <xdr:to>
          <xdr:col>4</xdr:col>
          <xdr:colOff>561975</xdr:colOff>
          <xdr:row>50</xdr:row>
          <xdr:rowOff>114300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42</xdr:row>
          <xdr:rowOff>133350</xdr:rowOff>
        </xdr:from>
        <xdr:to>
          <xdr:col>4</xdr:col>
          <xdr:colOff>200025</xdr:colOff>
          <xdr:row>45</xdr:row>
          <xdr:rowOff>38100</xdr:rowOff>
        </xdr:to>
        <xdr:sp macro="" textlink="">
          <xdr:nvSpPr>
            <xdr:cNvPr id="1041" name="Object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12</xdr:row>
          <xdr:rowOff>66675</xdr:rowOff>
        </xdr:from>
        <xdr:to>
          <xdr:col>5</xdr:col>
          <xdr:colOff>438150</xdr:colOff>
          <xdr:row>13</xdr:row>
          <xdr:rowOff>104775</xdr:rowOff>
        </xdr:to>
        <xdr:sp macro="" textlink="">
          <xdr:nvSpPr>
            <xdr:cNvPr id="1129" name="Scroll Bar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xdr:oneCellAnchor>
    <xdr:from>
      <xdr:col>1</xdr:col>
      <xdr:colOff>571500</xdr:colOff>
      <xdr:row>33</xdr:row>
      <xdr:rowOff>95250</xdr:rowOff>
    </xdr:from>
    <xdr:ext cx="184731" cy="264560"/>
    <xdr:sp macro="" textlink="">
      <xdr:nvSpPr>
        <xdr:cNvPr id="3" name="TextBox 2"/>
        <xdr:cNvSpPr txBox="1"/>
      </xdr:nvSpPr>
      <xdr:spPr>
        <a:xfrm>
          <a:off x="4686300" y="374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absoluteAnchor>
    <xdr:pos x="6267451" y="561975"/>
    <xdr:ext cx="6057900" cy="37338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5.xml"/><Relationship Id="rId1" Type="http://schemas.openxmlformats.org/officeDocument/2006/relationships/printerSettings" Target="../printerSettings/printerSettings2.bin"/><Relationship Id="rId6" Type="http://schemas.openxmlformats.org/officeDocument/2006/relationships/oleObject" Target="../embeddings/oleObject4.bin"/><Relationship Id="rId5" Type="http://schemas.openxmlformats.org/officeDocument/2006/relationships/image" Target="../media/image1.emf"/><Relationship Id="rId4" Type="http://schemas.openxmlformats.org/officeDocument/2006/relationships/oleObject" Target="../embeddings/oleObject3.bin"/><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9.xml"/><Relationship Id="rId1" Type="http://schemas.openxmlformats.org/officeDocument/2006/relationships/printerSettings" Target="../printerSettings/printerSettings3.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xceluser.com/explore/normalcurve.htm" TargetMode="External"/><Relationship Id="rId1" Type="http://schemas.openxmlformats.org/officeDocument/2006/relationships/hyperlink" Target="http://vertex42.com/ExcelArticles/mc/NormalDistribution-Excel.html"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79"/>
  <sheetViews>
    <sheetView showGridLines="0" tabSelected="1" workbookViewId="0">
      <selection activeCell="E36" sqref="E36"/>
    </sheetView>
  </sheetViews>
  <sheetFormatPr defaultRowHeight="12.75" x14ac:dyDescent="0.2"/>
  <cols>
    <col min="8" max="8" width="8.375" customWidth="1"/>
  </cols>
  <sheetData>
    <row r="1" spans="2:8" ht="13.5" thickBot="1" x14ac:dyDescent="0.25"/>
    <row r="2" spans="2:8" ht="13.5" thickTop="1" x14ac:dyDescent="0.2">
      <c r="B2" s="24"/>
      <c r="C2" s="25"/>
      <c r="D2" s="25"/>
      <c r="E2" s="25"/>
      <c r="F2" s="25"/>
      <c r="G2" s="25"/>
      <c r="H2" s="26"/>
    </row>
    <row r="3" spans="2:8" x14ac:dyDescent="0.2">
      <c r="B3" s="23" t="s">
        <v>36</v>
      </c>
      <c r="C3" s="27"/>
      <c r="D3" s="27"/>
      <c r="E3" s="27"/>
      <c r="F3" s="27"/>
      <c r="G3" s="27"/>
      <c r="H3" s="28"/>
    </row>
    <row r="4" spans="2:8" x14ac:dyDescent="0.2">
      <c r="B4" s="23" t="s">
        <v>51</v>
      </c>
      <c r="C4" s="27"/>
      <c r="D4" s="27"/>
      <c r="E4" s="27"/>
      <c r="F4" s="27"/>
      <c r="G4" s="27"/>
      <c r="H4" s="28"/>
    </row>
    <row r="5" spans="2:8" x14ac:dyDescent="0.2">
      <c r="B5" s="29"/>
      <c r="C5" s="27"/>
      <c r="D5" s="27"/>
      <c r="E5" s="27"/>
      <c r="F5" s="27"/>
      <c r="G5" s="27"/>
      <c r="H5" s="28"/>
    </row>
    <row r="6" spans="2:8" x14ac:dyDescent="0.2">
      <c r="B6" s="30" t="s">
        <v>33</v>
      </c>
      <c r="C6" s="27"/>
      <c r="D6" s="27"/>
      <c r="E6" s="27"/>
      <c r="F6" s="27"/>
      <c r="G6" s="27"/>
      <c r="H6" s="28"/>
    </row>
    <row r="7" spans="2:8" x14ac:dyDescent="0.2">
      <c r="B7" s="29"/>
      <c r="C7" s="27"/>
      <c r="D7" s="27"/>
      <c r="E7" s="27"/>
      <c r="F7" s="27"/>
      <c r="G7" s="27"/>
      <c r="H7" s="28"/>
    </row>
    <row r="8" spans="2:8" x14ac:dyDescent="0.2">
      <c r="B8" s="29"/>
      <c r="C8" s="27"/>
      <c r="D8" s="31" t="s">
        <v>0</v>
      </c>
      <c r="E8" s="20">
        <v>100</v>
      </c>
      <c r="F8" s="27"/>
      <c r="G8" s="27"/>
      <c r="H8" s="28"/>
    </row>
    <row r="9" spans="2:8" x14ac:dyDescent="0.2">
      <c r="B9" s="29"/>
      <c r="C9" s="27"/>
      <c r="D9" s="31" t="s">
        <v>1</v>
      </c>
      <c r="E9" s="20">
        <v>2</v>
      </c>
      <c r="F9" s="27"/>
      <c r="G9" s="27"/>
      <c r="H9" s="28"/>
    </row>
    <row r="10" spans="2:8" x14ac:dyDescent="0.2">
      <c r="B10" s="29"/>
      <c r="C10" s="27"/>
      <c r="D10" s="27"/>
      <c r="E10" s="27"/>
      <c r="F10" s="27"/>
      <c r="G10" s="27"/>
      <c r="H10" s="28"/>
    </row>
    <row r="11" spans="2:8" x14ac:dyDescent="0.2">
      <c r="B11" s="32" t="s">
        <v>34</v>
      </c>
      <c r="C11" s="27"/>
      <c r="D11" s="27"/>
      <c r="E11" s="27"/>
      <c r="F11" s="27"/>
      <c r="G11" s="27"/>
      <c r="H11" s="28"/>
    </row>
    <row r="12" spans="2:8" x14ac:dyDescent="0.2">
      <c r="B12" s="29"/>
      <c r="C12" s="27"/>
      <c r="D12" s="27"/>
      <c r="E12" s="27"/>
      <c r="F12" s="27"/>
      <c r="G12" s="27"/>
      <c r="H12" s="28"/>
    </row>
    <row r="13" spans="2:8" x14ac:dyDescent="0.2">
      <c r="B13" s="33"/>
      <c r="C13" s="27"/>
      <c r="D13" s="27"/>
      <c r="E13" s="27"/>
      <c r="F13" s="27"/>
      <c r="G13" s="27"/>
      <c r="H13" s="28"/>
    </row>
    <row r="14" spans="2:8" x14ac:dyDescent="0.2">
      <c r="B14" s="34"/>
      <c r="C14" s="27"/>
      <c r="D14" s="27"/>
      <c r="E14" s="27"/>
      <c r="F14" s="27"/>
      <c r="G14" s="27"/>
      <c r="H14" s="28"/>
    </row>
    <row r="15" spans="2:8" x14ac:dyDescent="0.2">
      <c r="B15" s="35"/>
      <c r="C15" s="36"/>
      <c r="D15" s="27"/>
      <c r="E15" s="27"/>
      <c r="F15" s="27"/>
      <c r="G15" s="27"/>
      <c r="H15" s="28"/>
    </row>
    <row r="16" spans="2:8" x14ac:dyDescent="0.2">
      <c r="B16" s="37"/>
      <c r="C16" s="27"/>
      <c r="D16" s="38" t="s">
        <v>31</v>
      </c>
      <c r="E16" s="39">
        <f>E35</f>
        <v>80</v>
      </c>
      <c r="F16" s="40" t="s">
        <v>23</v>
      </c>
      <c r="G16" s="27"/>
      <c r="H16" s="28"/>
    </row>
    <row r="17" spans="2:8" x14ac:dyDescent="0.2">
      <c r="B17" s="29"/>
      <c r="C17" s="27"/>
      <c r="D17" s="27"/>
      <c r="E17" s="27"/>
      <c r="F17" s="27"/>
      <c r="G17" s="27"/>
      <c r="H17" s="28"/>
    </row>
    <row r="18" spans="2:8" x14ac:dyDescent="0.2">
      <c r="B18" s="41"/>
      <c r="C18" s="49" t="s">
        <v>25</v>
      </c>
      <c r="D18" s="54">
        <f>$E$16/100</f>
        <v>0.8</v>
      </c>
      <c r="E18" s="27"/>
      <c r="F18" s="27"/>
      <c r="G18" s="27"/>
      <c r="H18" s="28"/>
    </row>
    <row r="19" spans="2:8" x14ac:dyDescent="0.2">
      <c r="B19" s="29"/>
      <c r="C19" s="27"/>
      <c r="D19" s="27"/>
      <c r="E19" s="27"/>
      <c r="F19" s="27"/>
      <c r="G19" s="27"/>
      <c r="H19" s="28"/>
    </row>
    <row r="20" spans="2:8" x14ac:dyDescent="0.2">
      <c r="B20" s="42" t="s">
        <v>35</v>
      </c>
      <c r="C20" s="27"/>
      <c r="D20" s="27"/>
      <c r="E20" s="27"/>
      <c r="F20" s="27"/>
      <c r="G20" s="27"/>
      <c r="H20" s="28"/>
    </row>
    <row r="21" spans="2:8" x14ac:dyDescent="0.2">
      <c r="B21" s="29"/>
      <c r="C21" s="27" t="str">
        <f>"X: Mean = "&amp;$E$8&amp;" and Standard Deviation = "&amp;$E$9</f>
        <v>X: Mean = 100 and Standard Deviation = 2</v>
      </c>
      <c r="D21" s="27"/>
      <c r="E21" s="27"/>
      <c r="F21" s="27"/>
      <c r="G21" s="27"/>
      <c r="H21" s="28"/>
    </row>
    <row r="22" spans="2:8" x14ac:dyDescent="0.2">
      <c r="B22" s="29"/>
      <c r="C22" s="27" t="str">
        <f>"Given P(a &lt; X &lt; b) = "&amp;$E$16&amp;"%, a = "&amp;$C$28&amp;", b ="&amp;$C$29</f>
        <v>Given P(a &lt; X &lt; b) = 80%, a = 97.44, b =102.56</v>
      </c>
      <c r="D22" s="27"/>
      <c r="E22" s="27"/>
      <c r="F22" s="27"/>
      <c r="G22" s="27"/>
      <c r="H22" s="28"/>
    </row>
    <row r="23" spans="2:8" x14ac:dyDescent="0.2">
      <c r="B23" s="29"/>
      <c r="C23" s="27" t="str">
        <f>"P(a &lt; X &lt; b) = P("&amp;$C$28&amp;" &lt; X &lt; "&amp;$C$29&amp;") = "&amp;$E$16&amp;"%"</f>
        <v>P(a &lt; X &lt; b) = P(97.44 &lt; X &lt; 102.56) = 80%</v>
      </c>
      <c r="D23" s="27"/>
      <c r="E23" s="27"/>
      <c r="F23" s="27"/>
      <c r="G23" s="27"/>
      <c r="H23" s="28"/>
    </row>
    <row r="24" spans="2:8" x14ac:dyDescent="0.2">
      <c r="B24" s="29"/>
      <c r="C24" s="40" t="str">
        <f>"With "&amp;$E$16&amp;"% confidence, the interval is ("&amp;$C$28&amp;", "&amp;$C$29&amp;")"</f>
        <v>With 80% confidence, the interval is (97.44, 102.56)</v>
      </c>
      <c r="D24" s="27"/>
      <c r="E24" s="27"/>
      <c r="F24" s="27"/>
      <c r="G24" s="27"/>
      <c r="H24" s="28"/>
    </row>
    <row r="25" spans="2:8" x14ac:dyDescent="0.2">
      <c r="B25" s="29"/>
      <c r="C25" s="27"/>
      <c r="D25" s="27"/>
      <c r="E25" s="27"/>
      <c r="F25" s="27"/>
      <c r="G25" s="27"/>
      <c r="H25" s="28"/>
    </row>
    <row r="26" spans="2:8" x14ac:dyDescent="0.2">
      <c r="B26" s="47" t="s">
        <v>37</v>
      </c>
      <c r="C26" s="48"/>
      <c r="D26" s="48"/>
      <c r="E26" s="27"/>
      <c r="F26" s="27"/>
      <c r="G26" s="27"/>
      <c r="H26" s="28"/>
    </row>
    <row r="27" spans="2:8" x14ac:dyDescent="0.2">
      <c r="B27" s="29"/>
      <c r="C27" s="27"/>
      <c r="D27" s="27"/>
      <c r="E27" s="27"/>
      <c r="F27" s="27"/>
      <c r="G27" s="27"/>
      <c r="H27" s="28"/>
    </row>
    <row r="28" spans="2:8" ht="15" x14ac:dyDescent="0.25">
      <c r="B28" s="58" t="s">
        <v>27</v>
      </c>
      <c r="C28" s="43">
        <f>ROUND(IF($C$38&gt;$C$37,$C$37,$C$38),2)</f>
        <v>97.44</v>
      </c>
      <c r="D28" s="27"/>
      <c r="E28" s="27"/>
      <c r="F28" s="27"/>
      <c r="G28" s="27"/>
      <c r="H28" s="28"/>
    </row>
    <row r="29" spans="2:8" ht="15" x14ac:dyDescent="0.25">
      <c r="B29" s="56" t="s">
        <v>28</v>
      </c>
      <c r="C29" s="43">
        <f>ROUND(IF($C$38&gt;$C$37,$C$38,$C$37),2)</f>
        <v>102.56</v>
      </c>
      <c r="D29" s="27"/>
      <c r="E29" s="27"/>
      <c r="F29" s="27"/>
      <c r="G29" s="27"/>
      <c r="H29" s="28"/>
    </row>
    <row r="30" spans="2:8" ht="13.5" thickBot="1" x14ac:dyDescent="0.25">
      <c r="B30" s="44"/>
      <c r="C30" s="45"/>
      <c r="D30" s="45"/>
      <c r="E30" s="45"/>
      <c r="F30" s="45"/>
      <c r="G30" s="45"/>
      <c r="H30" s="46"/>
    </row>
    <row r="31" spans="2:8" ht="13.5" thickTop="1" x14ac:dyDescent="0.2">
      <c r="G31" s="4"/>
    </row>
    <row r="32" spans="2:8" x14ac:dyDescent="0.2">
      <c r="G32" s="4"/>
    </row>
    <row r="33" spans="2:5" x14ac:dyDescent="0.2">
      <c r="B33" s="6" t="s">
        <v>24</v>
      </c>
      <c r="C33" s="5"/>
      <c r="D33" s="5"/>
      <c r="E33" s="5"/>
    </row>
    <row r="35" spans="2:5" x14ac:dyDescent="0.2">
      <c r="B35" s="18" t="s">
        <v>21</v>
      </c>
      <c r="C35">
        <f>IF(E16=100,-4,NORMINV((1-D18)/2,0,1))</f>
        <v>-1.2815515655446006</v>
      </c>
      <c r="E35" s="59">
        <v>80</v>
      </c>
    </row>
    <row r="36" spans="2:5" x14ac:dyDescent="0.2">
      <c r="B36" s="18" t="s">
        <v>22</v>
      </c>
      <c r="C36">
        <f>IF(E16=100,4,NORMINV(0.5+D18/2,0,1))</f>
        <v>1.2815515655446006</v>
      </c>
      <c r="E36" s="18" t="s">
        <v>53</v>
      </c>
    </row>
    <row r="37" spans="2:5" x14ac:dyDescent="0.2">
      <c r="B37" s="18" t="s">
        <v>19</v>
      </c>
      <c r="C37" s="9">
        <f>C35*$E$9+$E$8</f>
        <v>97.436896868910793</v>
      </c>
    </row>
    <row r="38" spans="2:5" x14ac:dyDescent="0.2">
      <c r="B38" s="18" t="s">
        <v>20</v>
      </c>
      <c r="C38" s="9">
        <f>C36*$E$9+$E$8</f>
        <v>102.56310313108921</v>
      </c>
    </row>
    <row r="40" spans="2:5" x14ac:dyDescent="0.2">
      <c r="B40" s="6" t="s">
        <v>12</v>
      </c>
      <c r="C40" s="5"/>
      <c r="D40" s="5"/>
      <c r="E40" s="5"/>
    </row>
    <row r="41" spans="2:5" x14ac:dyDescent="0.2">
      <c r="B41" s="12" t="s">
        <v>11</v>
      </c>
    </row>
    <row r="42" spans="2:5" x14ac:dyDescent="0.2">
      <c r="B42">
        <f ca="1">NORMINV(RAND(),$E$8,$E$9)</f>
        <v>98.619562634604804</v>
      </c>
    </row>
    <row r="44" spans="2:5" x14ac:dyDescent="0.2">
      <c r="B44" s="7" t="s">
        <v>5</v>
      </c>
    </row>
    <row r="45" spans="2:5" ht="14.25" x14ac:dyDescent="0.25">
      <c r="B45" s="1" t="s">
        <v>6</v>
      </c>
      <c r="C45" s="21">
        <v>-4</v>
      </c>
    </row>
    <row r="46" spans="2:5" ht="14.25" x14ac:dyDescent="0.25">
      <c r="B46" s="1" t="s">
        <v>7</v>
      </c>
      <c r="C46" s="21">
        <v>4</v>
      </c>
    </row>
    <row r="53" spans="2:5" x14ac:dyDescent="0.2">
      <c r="B53" s="2" t="s">
        <v>3</v>
      </c>
      <c r="C53" s="2" t="s">
        <v>2</v>
      </c>
      <c r="D53" s="2" t="s">
        <v>4</v>
      </c>
      <c r="E53" s="2" t="s">
        <v>8</v>
      </c>
    </row>
    <row r="54" spans="2:5" x14ac:dyDescent="0.2">
      <c r="B54" s="3">
        <f>C45</f>
        <v>-4</v>
      </c>
      <c r="C54" s="3">
        <f t="shared" ref="C54:C94" si="0">B54*$E$9+$E$8</f>
        <v>92</v>
      </c>
      <c r="D54">
        <f t="shared" ref="D54:D94" si="1">NORMDIST(C54,$E$8,$E$9,FALSE)</f>
        <v>6.6915112882442684E-5</v>
      </c>
      <c r="E54">
        <f t="shared" ref="E54:E94" si="2">NORMDIST(C54,$E$8,$E$9,TRUE)</f>
        <v>3.1671241833119857E-5</v>
      </c>
    </row>
    <row r="55" spans="2:5" x14ac:dyDescent="0.2">
      <c r="B55" s="3">
        <f t="shared" ref="B55:B94" si="3">($C$46-$C$45)/40+B54</f>
        <v>-3.8</v>
      </c>
      <c r="C55" s="3">
        <f t="shared" si="0"/>
        <v>92.4</v>
      </c>
      <c r="D55">
        <f t="shared" si="1"/>
        <v>1.4597346289573171E-4</v>
      </c>
      <c r="E55">
        <f t="shared" si="2"/>
        <v>7.2348043925120681E-5</v>
      </c>
    </row>
    <row r="56" spans="2:5" x14ac:dyDescent="0.2">
      <c r="B56" s="3">
        <f t="shared" si="3"/>
        <v>-3.5999999999999996</v>
      </c>
      <c r="C56" s="3">
        <f t="shared" si="0"/>
        <v>92.8</v>
      </c>
      <c r="D56">
        <f t="shared" si="1"/>
        <v>3.0595096505688459E-4</v>
      </c>
      <c r="E56">
        <f t="shared" si="2"/>
        <v>1.5910859015753293E-4</v>
      </c>
    </row>
    <row r="57" spans="2:5" x14ac:dyDescent="0.2">
      <c r="B57" s="3">
        <f t="shared" si="3"/>
        <v>-3.3999999999999995</v>
      </c>
      <c r="C57" s="3">
        <f t="shared" si="0"/>
        <v>93.2</v>
      </c>
      <c r="D57">
        <f t="shared" si="1"/>
        <v>6.1610958423651268E-4</v>
      </c>
      <c r="E57">
        <f t="shared" si="2"/>
        <v>3.3692926567688216E-4</v>
      </c>
    </row>
    <row r="58" spans="2:5" x14ac:dyDescent="0.2">
      <c r="B58" s="3">
        <f t="shared" si="3"/>
        <v>-3.1999999999999993</v>
      </c>
      <c r="C58" s="3">
        <f t="shared" si="0"/>
        <v>93.6</v>
      </c>
      <c r="D58">
        <f t="shared" si="1"/>
        <v>1.1920441007324107E-3</v>
      </c>
      <c r="E58">
        <f t="shared" si="2"/>
        <v>6.8713793791584123E-4</v>
      </c>
    </row>
    <row r="59" spans="2:5" x14ac:dyDescent="0.2">
      <c r="B59" s="3">
        <f t="shared" si="3"/>
        <v>-2.9999999999999991</v>
      </c>
      <c r="C59" s="3">
        <f t="shared" si="0"/>
        <v>94</v>
      </c>
      <c r="D59">
        <f t="shared" si="1"/>
        <v>2.2159242059690038E-3</v>
      </c>
      <c r="E59">
        <f t="shared" si="2"/>
        <v>1.3498980316300933E-3</v>
      </c>
    </row>
    <row r="60" spans="2:5" x14ac:dyDescent="0.2">
      <c r="B60" s="3">
        <f t="shared" si="3"/>
        <v>-2.7999999999999989</v>
      </c>
      <c r="C60" s="3">
        <f t="shared" si="0"/>
        <v>94.4</v>
      </c>
      <c r="D60">
        <f t="shared" si="1"/>
        <v>3.9577257914900138E-3</v>
      </c>
      <c r="E60">
        <f t="shared" si="2"/>
        <v>2.5551303304279537E-3</v>
      </c>
    </row>
    <row r="61" spans="2:5" x14ac:dyDescent="0.2">
      <c r="B61" s="3">
        <f t="shared" si="3"/>
        <v>-2.5999999999999988</v>
      </c>
      <c r="C61" s="3">
        <f t="shared" si="0"/>
        <v>94.8</v>
      </c>
      <c r="D61">
        <f t="shared" si="1"/>
        <v>6.791484616842783E-3</v>
      </c>
      <c r="E61">
        <f t="shared" si="2"/>
        <v>4.6611880237187302E-3</v>
      </c>
    </row>
    <row r="62" spans="2:5" x14ac:dyDescent="0.2">
      <c r="B62" s="3">
        <f t="shared" si="3"/>
        <v>-2.3999999999999986</v>
      </c>
      <c r="C62" s="3">
        <f t="shared" si="0"/>
        <v>95.2</v>
      </c>
      <c r="D62">
        <f t="shared" si="1"/>
        <v>1.1197265147421484E-2</v>
      </c>
      <c r="E62">
        <f t="shared" si="2"/>
        <v>8.1975359245961572E-3</v>
      </c>
    </row>
    <row r="63" spans="2:5" x14ac:dyDescent="0.2">
      <c r="B63" s="3">
        <f t="shared" si="3"/>
        <v>-2.1999999999999984</v>
      </c>
      <c r="C63" s="3">
        <f t="shared" si="0"/>
        <v>95.600000000000009</v>
      </c>
      <c r="D63">
        <f t="shared" si="1"/>
        <v>1.7737296423115886E-2</v>
      </c>
      <c r="E63">
        <f t="shared" si="2"/>
        <v>1.3903447513498755E-2</v>
      </c>
    </row>
    <row r="64" spans="2:5" x14ac:dyDescent="0.2">
      <c r="B64" s="3">
        <f t="shared" si="3"/>
        <v>-1.9999999999999984</v>
      </c>
      <c r="C64" s="3">
        <f t="shared" si="0"/>
        <v>96</v>
      </c>
      <c r="D64">
        <f t="shared" si="1"/>
        <v>2.6995483256594031E-2</v>
      </c>
      <c r="E64">
        <f t="shared" si="2"/>
        <v>2.2750131948179191E-2</v>
      </c>
    </row>
    <row r="65" spans="2:5" x14ac:dyDescent="0.2">
      <c r="B65" s="3">
        <f t="shared" si="3"/>
        <v>-1.7999999999999985</v>
      </c>
      <c r="C65" s="3">
        <f t="shared" si="0"/>
        <v>96.4</v>
      </c>
      <c r="D65">
        <f t="shared" si="1"/>
        <v>3.9475079150447283E-2</v>
      </c>
      <c r="E65">
        <f t="shared" si="2"/>
        <v>3.5930319112926018E-2</v>
      </c>
    </row>
    <row r="66" spans="2:5" x14ac:dyDescent="0.2">
      <c r="B66" s="3">
        <f t="shared" si="3"/>
        <v>-1.5999999999999985</v>
      </c>
      <c r="C66" s="3">
        <f t="shared" si="0"/>
        <v>96.8</v>
      </c>
      <c r="D66">
        <f t="shared" si="1"/>
        <v>5.5460417339727661E-2</v>
      </c>
      <c r="E66">
        <f t="shared" si="2"/>
        <v>5.4799291699557828E-2</v>
      </c>
    </row>
    <row r="67" spans="2:5" x14ac:dyDescent="0.2">
      <c r="B67" s="3">
        <f t="shared" si="3"/>
        <v>-1.3999999999999986</v>
      </c>
      <c r="C67" s="3">
        <f t="shared" si="0"/>
        <v>97.2</v>
      </c>
      <c r="D67">
        <f t="shared" si="1"/>
        <v>7.4863732817872577E-2</v>
      </c>
      <c r="E67">
        <f t="shared" si="2"/>
        <v>8.0756659233771233E-2</v>
      </c>
    </row>
    <row r="68" spans="2:5" x14ac:dyDescent="0.2">
      <c r="B68" s="3">
        <f t="shared" si="3"/>
        <v>-1.1999999999999986</v>
      </c>
      <c r="C68" s="3">
        <f t="shared" si="0"/>
        <v>97.600000000000009</v>
      </c>
      <c r="D68">
        <f t="shared" si="1"/>
        <v>9.7093027491606976E-2</v>
      </c>
      <c r="E68">
        <f t="shared" si="2"/>
        <v>0.11506967022170909</v>
      </c>
    </row>
    <row r="69" spans="2:5" x14ac:dyDescent="0.2">
      <c r="B69" s="3">
        <f t="shared" si="3"/>
        <v>-0.99999999999999867</v>
      </c>
      <c r="C69" s="3">
        <f t="shared" si="0"/>
        <v>98</v>
      </c>
      <c r="D69">
        <f t="shared" si="1"/>
        <v>0.12098536225957168</v>
      </c>
      <c r="E69">
        <f t="shared" si="2"/>
        <v>0.15865525393145699</v>
      </c>
    </row>
    <row r="70" spans="2:5" x14ac:dyDescent="0.2">
      <c r="B70" s="3">
        <f t="shared" si="3"/>
        <v>-0.79999999999999871</v>
      </c>
      <c r="C70" s="3">
        <f t="shared" si="0"/>
        <v>98.4</v>
      </c>
      <c r="D70">
        <f t="shared" si="1"/>
        <v>0.14484577638074173</v>
      </c>
      <c r="E70">
        <f t="shared" si="2"/>
        <v>0.2118553985833975</v>
      </c>
    </row>
    <row r="71" spans="2:5" x14ac:dyDescent="0.2">
      <c r="B71" s="3">
        <f t="shared" si="3"/>
        <v>-0.59999999999999876</v>
      </c>
      <c r="C71" s="3">
        <f t="shared" si="0"/>
        <v>98.8</v>
      </c>
      <c r="D71">
        <f t="shared" si="1"/>
        <v>0.1666123014458997</v>
      </c>
      <c r="E71">
        <f t="shared" si="2"/>
        <v>0.27425311775007311</v>
      </c>
    </row>
    <row r="72" spans="2:5" x14ac:dyDescent="0.2">
      <c r="B72" s="3">
        <f t="shared" si="3"/>
        <v>-0.39999999999999875</v>
      </c>
      <c r="C72" s="3">
        <f t="shared" si="0"/>
        <v>99.2</v>
      </c>
      <c r="D72">
        <f t="shared" si="1"/>
        <v>0.18413507015166178</v>
      </c>
      <c r="E72">
        <f t="shared" si="2"/>
        <v>0.34457825838967637</v>
      </c>
    </row>
    <row r="73" spans="2:5" x14ac:dyDescent="0.2">
      <c r="B73" s="3">
        <f t="shared" si="3"/>
        <v>-0.19999999999999873</v>
      </c>
      <c r="C73" s="3">
        <f t="shared" si="0"/>
        <v>99.600000000000009</v>
      </c>
      <c r="D73">
        <f t="shared" si="1"/>
        <v>0.19552134698772811</v>
      </c>
      <c r="E73">
        <f t="shared" si="2"/>
        <v>0.42074029056089862</v>
      </c>
    </row>
    <row r="74" spans="2:5" x14ac:dyDescent="0.2">
      <c r="B74" s="3">
        <f t="shared" si="3"/>
        <v>1.27675647831893E-15</v>
      </c>
      <c r="C74" s="3">
        <f t="shared" si="0"/>
        <v>100</v>
      </c>
      <c r="D74">
        <f t="shared" si="1"/>
        <v>0.19947114020071635</v>
      </c>
      <c r="E74">
        <f t="shared" si="2"/>
        <v>0.5</v>
      </c>
    </row>
    <row r="75" spans="2:5" x14ac:dyDescent="0.2">
      <c r="B75" s="3">
        <f t="shared" si="3"/>
        <v>0.20000000000000129</v>
      </c>
      <c r="C75" s="3">
        <f t="shared" si="0"/>
        <v>100.4</v>
      </c>
      <c r="D75">
        <f t="shared" si="1"/>
        <v>0.19552134698772783</v>
      </c>
      <c r="E75">
        <f t="shared" si="2"/>
        <v>0.5792597094391041</v>
      </c>
    </row>
    <row r="76" spans="2:5" x14ac:dyDescent="0.2">
      <c r="B76" s="3">
        <f t="shared" si="3"/>
        <v>0.4000000000000013</v>
      </c>
      <c r="C76" s="3">
        <f t="shared" si="0"/>
        <v>100.8</v>
      </c>
      <c r="D76">
        <f t="shared" si="1"/>
        <v>0.18413507015166178</v>
      </c>
      <c r="E76">
        <f t="shared" si="2"/>
        <v>0.65542174161032363</v>
      </c>
    </row>
    <row r="77" spans="2:5" x14ac:dyDescent="0.2">
      <c r="B77" s="3">
        <f t="shared" si="3"/>
        <v>0.60000000000000131</v>
      </c>
      <c r="C77" s="3">
        <f t="shared" si="0"/>
        <v>101.2</v>
      </c>
      <c r="D77">
        <f t="shared" si="1"/>
        <v>0.1666123014458997</v>
      </c>
      <c r="E77">
        <f t="shared" si="2"/>
        <v>0.72574688224992689</v>
      </c>
    </row>
    <row r="78" spans="2:5" x14ac:dyDescent="0.2">
      <c r="B78" s="3">
        <f t="shared" si="3"/>
        <v>0.80000000000000138</v>
      </c>
      <c r="C78" s="3">
        <f t="shared" si="0"/>
        <v>101.60000000000001</v>
      </c>
      <c r="D78">
        <f t="shared" si="1"/>
        <v>0.14484577638074089</v>
      </c>
      <c r="E78">
        <f t="shared" si="2"/>
        <v>0.78814460141660458</v>
      </c>
    </row>
    <row r="79" spans="2:5" x14ac:dyDescent="0.2">
      <c r="B79" s="3">
        <f t="shared" si="3"/>
        <v>1.0000000000000013</v>
      </c>
      <c r="C79" s="3">
        <f t="shared" si="0"/>
        <v>102</v>
      </c>
      <c r="D79">
        <f t="shared" si="1"/>
        <v>0.12098536225957168</v>
      </c>
      <c r="E79">
        <f t="shared" si="2"/>
        <v>0.84134474606854304</v>
      </c>
    </row>
    <row r="80" spans="2:5" x14ac:dyDescent="0.2">
      <c r="B80" s="3">
        <f t="shared" si="3"/>
        <v>1.2000000000000013</v>
      </c>
      <c r="C80" s="3">
        <f t="shared" si="0"/>
        <v>102.4</v>
      </c>
      <c r="D80">
        <f t="shared" si="1"/>
        <v>9.7093027491606157E-2</v>
      </c>
      <c r="E80">
        <f t="shared" si="2"/>
        <v>0.88493032977829233</v>
      </c>
    </row>
    <row r="81" spans="2:5" x14ac:dyDescent="0.2">
      <c r="B81" s="3">
        <f t="shared" si="3"/>
        <v>1.4000000000000012</v>
      </c>
      <c r="C81" s="3">
        <f t="shared" si="0"/>
        <v>102.8</v>
      </c>
      <c r="D81">
        <f t="shared" si="1"/>
        <v>7.4863732817872577E-2</v>
      </c>
      <c r="E81">
        <f t="shared" si="2"/>
        <v>0.91924334076622882</v>
      </c>
    </row>
    <row r="82" spans="2:5" x14ac:dyDescent="0.2">
      <c r="B82" s="3">
        <f t="shared" si="3"/>
        <v>1.6000000000000012</v>
      </c>
      <c r="C82" s="3">
        <f t="shared" si="0"/>
        <v>103.2</v>
      </c>
      <c r="D82">
        <f t="shared" si="1"/>
        <v>5.5460417339727661E-2</v>
      </c>
      <c r="E82">
        <f t="shared" si="2"/>
        <v>0.94520070830044212</v>
      </c>
    </row>
    <row r="83" spans="2:5" x14ac:dyDescent="0.2">
      <c r="B83" s="3">
        <f t="shared" si="3"/>
        <v>1.8000000000000012</v>
      </c>
      <c r="C83" s="3">
        <f t="shared" si="0"/>
        <v>103.60000000000001</v>
      </c>
      <c r="D83">
        <f t="shared" si="1"/>
        <v>3.9475079150446776E-2</v>
      </c>
      <c r="E83">
        <f t="shared" si="2"/>
        <v>0.96406968088707456</v>
      </c>
    </row>
    <row r="84" spans="2:5" x14ac:dyDescent="0.2">
      <c r="B84" s="3">
        <f t="shared" si="3"/>
        <v>2.0000000000000013</v>
      </c>
      <c r="C84" s="3">
        <f t="shared" si="0"/>
        <v>104</v>
      </c>
      <c r="D84">
        <f t="shared" si="1"/>
        <v>2.6995483256594031E-2</v>
      </c>
      <c r="E84">
        <f t="shared" si="2"/>
        <v>0.97724986805182079</v>
      </c>
    </row>
    <row r="85" spans="2:5" x14ac:dyDescent="0.2">
      <c r="B85" s="3">
        <f t="shared" si="3"/>
        <v>2.2000000000000015</v>
      </c>
      <c r="C85" s="3">
        <f t="shared" si="0"/>
        <v>104.4</v>
      </c>
      <c r="D85">
        <f t="shared" si="1"/>
        <v>1.7737296423115608E-2</v>
      </c>
      <c r="E85">
        <f t="shared" si="2"/>
        <v>0.98609655248650152</v>
      </c>
    </row>
    <row r="86" spans="2:5" x14ac:dyDescent="0.2">
      <c r="B86" s="3">
        <f t="shared" si="3"/>
        <v>2.4000000000000017</v>
      </c>
      <c r="C86" s="3">
        <f t="shared" si="0"/>
        <v>104.8</v>
      </c>
      <c r="D86">
        <f t="shared" si="1"/>
        <v>1.1197265147421484E-2</v>
      </c>
      <c r="E86">
        <f t="shared" si="2"/>
        <v>0.99180246407540384</v>
      </c>
    </row>
    <row r="87" spans="2:5" x14ac:dyDescent="0.2">
      <c r="B87" s="3">
        <f t="shared" si="3"/>
        <v>2.6000000000000019</v>
      </c>
      <c r="C87" s="3">
        <f t="shared" si="0"/>
        <v>105.2</v>
      </c>
      <c r="D87">
        <f t="shared" si="1"/>
        <v>6.791484616842783E-3</v>
      </c>
      <c r="E87">
        <f t="shared" si="2"/>
        <v>0.99533881197628127</v>
      </c>
    </row>
    <row r="88" spans="2:5" x14ac:dyDescent="0.2">
      <c r="B88" s="3">
        <f t="shared" si="3"/>
        <v>2.800000000000002</v>
      </c>
      <c r="C88" s="3">
        <f t="shared" si="0"/>
        <v>105.60000000000001</v>
      </c>
      <c r="D88">
        <f t="shared" si="1"/>
        <v>3.9577257914899348E-3</v>
      </c>
      <c r="E88">
        <f t="shared" si="2"/>
        <v>0.99744486966957213</v>
      </c>
    </row>
    <row r="89" spans="2:5" x14ac:dyDescent="0.2">
      <c r="B89" s="3">
        <f t="shared" si="3"/>
        <v>3.0000000000000022</v>
      </c>
      <c r="C89" s="3">
        <f t="shared" si="0"/>
        <v>106</v>
      </c>
      <c r="D89">
        <f t="shared" si="1"/>
        <v>2.2159242059690038E-3</v>
      </c>
      <c r="E89">
        <f t="shared" si="2"/>
        <v>0.9986501019683699</v>
      </c>
    </row>
    <row r="90" spans="2:5" x14ac:dyDescent="0.2">
      <c r="B90" s="3">
        <f t="shared" si="3"/>
        <v>3.2000000000000024</v>
      </c>
      <c r="C90" s="3">
        <f t="shared" si="0"/>
        <v>106.4</v>
      </c>
      <c r="D90">
        <f t="shared" si="1"/>
        <v>1.1920441007324107E-3</v>
      </c>
      <c r="E90">
        <f t="shared" si="2"/>
        <v>0.99931286206208414</v>
      </c>
    </row>
    <row r="91" spans="2:5" x14ac:dyDescent="0.2">
      <c r="B91" s="3">
        <f t="shared" si="3"/>
        <v>3.4000000000000026</v>
      </c>
      <c r="C91" s="3">
        <f t="shared" si="0"/>
        <v>106.80000000000001</v>
      </c>
      <c r="D91">
        <f t="shared" si="1"/>
        <v>6.1610958423649793E-4</v>
      </c>
      <c r="E91">
        <f t="shared" si="2"/>
        <v>0.99966307073432314</v>
      </c>
    </row>
    <row r="92" spans="2:5" x14ac:dyDescent="0.2">
      <c r="B92" s="3">
        <f t="shared" si="3"/>
        <v>3.6000000000000028</v>
      </c>
      <c r="C92" s="3">
        <f t="shared" si="0"/>
        <v>107.2</v>
      </c>
      <c r="D92">
        <f t="shared" si="1"/>
        <v>3.0595096505688459E-4</v>
      </c>
      <c r="E92">
        <f t="shared" si="2"/>
        <v>0.99984089140984245</v>
      </c>
    </row>
    <row r="93" spans="2:5" x14ac:dyDescent="0.2">
      <c r="B93" s="3">
        <f t="shared" si="3"/>
        <v>3.8000000000000029</v>
      </c>
      <c r="C93" s="3">
        <f t="shared" si="0"/>
        <v>107.60000000000001</v>
      </c>
      <c r="D93">
        <f t="shared" si="1"/>
        <v>1.4597346289572767E-4</v>
      </c>
      <c r="E93">
        <f t="shared" si="2"/>
        <v>0.99992765195607491</v>
      </c>
    </row>
    <row r="94" spans="2:5" x14ac:dyDescent="0.2">
      <c r="B94" s="3">
        <f t="shared" si="3"/>
        <v>4.0000000000000027</v>
      </c>
      <c r="C94" s="3">
        <f t="shared" si="0"/>
        <v>108</v>
      </c>
      <c r="D94">
        <f t="shared" si="1"/>
        <v>6.6915112882442684E-5</v>
      </c>
      <c r="E94">
        <f t="shared" si="2"/>
        <v>0.99996832875816688</v>
      </c>
    </row>
    <row r="96" spans="2:5" x14ac:dyDescent="0.2">
      <c r="C96" s="3"/>
    </row>
    <row r="98" spans="2:5" x14ac:dyDescent="0.2">
      <c r="B98" s="2" t="s">
        <v>3</v>
      </c>
      <c r="C98" s="2" t="s">
        <v>2</v>
      </c>
      <c r="D98" s="2" t="s">
        <v>4</v>
      </c>
      <c r="E98" s="2"/>
    </row>
    <row r="99" spans="2:5" x14ac:dyDescent="0.2">
      <c r="C99" s="3">
        <f>IF($C$38&gt;$C$37,$C$37,$C$38)</f>
        <v>97.436896868910793</v>
      </c>
      <c r="D99">
        <f t="shared" ref="D99:D130" si="4">NORMDIST(C99,$E$8,$E$9,FALSE)</f>
        <v>8.7749165966243076E-2</v>
      </c>
      <c r="E99" s="3"/>
    </row>
    <row r="100" spans="2:5" x14ac:dyDescent="0.2">
      <c r="C100" s="3">
        <f t="shared" ref="C100:C131" si="5">C99+($C$179-$C$99)/80</f>
        <v>97.500974447188028</v>
      </c>
      <c r="D100">
        <f t="shared" si="4"/>
        <v>9.1380168128525771E-2</v>
      </c>
    </row>
    <row r="101" spans="2:5" x14ac:dyDescent="0.2">
      <c r="C101" s="3">
        <f t="shared" si="5"/>
        <v>97.565052025465263</v>
      </c>
      <c r="D101">
        <f t="shared" si="4"/>
        <v>9.5063787189344356E-2</v>
      </c>
    </row>
    <row r="102" spans="2:5" x14ac:dyDescent="0.2">
      <c r="C102" s="3">
        <f t="shared" si="5"/>
        <v>97.629129603742498</v>
      </c>
      <c r="D102">
        <f t="shared" si="4"/>
        <v>9.8794433367887929E-2</v>
      </c>
    </row>
    <row r="103" spans="2:5" x14ac:dyDescent="0.2">
      <c r="C103" s="3">
        <f t="shared" si="5"/>
        <v>97.693207182019734</v>
      </c>
      <c r="D103">
        <f t="shared" si="4"/>
        <v>0.1025661470059627</v>
      </c>
    </row>
    <row r="104" spans="2:5" x14ac:dyDescent="0.2">
      <c r="C104" s="3">
        <f t="shared" si="5"/>
        <v>97.757284760296969</v>
      </c>
      <c r="D104">
        <f t="shared" si="4"/>
        <v>0.10637260898541075</v>
      </c>
    </row>
    <row r="105" spans="2:5" x14ac:dyDescent="0.2">
      <c r="C105" s="3">
        <f t="shared" si="5"/>
        <v>97.821362338574204</v>
      </c>
      <c r="D105">
        <f t="shared" si="4"/>
        <v>0.11020715342721402</v>
      </c>
    </row>
    <row r="106" spans="2:5" x14ac:dyDescent="0.2">
      <c r="C106" s="3">
        <f t="shared" si="5"/>
        <v>97.885439916851439</v>
      </c>
      <c r="D106">
        <f t="shared" si="4"/>
        <v>0.11406278267973907</v>
      </c>
    </row>
    <row r="107" spans="2:5" x14ac:dyDescent="0.2">
      <c r="C107" s="3">
        <f t="shared" si="5"/>
        <v>97.949517495128674</v>
      </c>
      <c r="D107">
        <f t="shared" si="4"/>
        <v>0.11793218458712576</v>
      </c>
    </row>
    <row r="108" spans="2:5" x14ac:dyDescent="0.2">
      <c r="C108" s="3">
        <f t="shared" si="5"/>
        <v>98.013595073405909</v>
      </c>
      <c r="D108">
        <f t="shared" si="4"/>
        <v>0.12180775201183283</v>
      </c>
    </row>
    <row r="109" spans="2:5" x14ac:dyDescent="0.2">
      <c r="C109" s="3">
        <f t="shared" si="5"/>
        <v>98.077672651683145</v>
      </c>
      <c r="D109">
        <f t="shared" si="4"/>
        <v>0.1256816045679702</v>
      </c>
    </row>
    <row r="110" spans="2:5" x14ac:dyDescent="0.2">
      <c r="C110" s="3">
        <f t="shared" si="5"/>
        <v>98.14175022996038</v>
      </c>
      <c r="D110">
        <f t="shared" si="4"/>
        <v>0.12954561250441732</v>
      </c>
    </row>
    <row r="111" spans="2:5" x14ac:dyDescent="0.2">
      <c r="C111" s="3">
        <f t="shared" si="5"/>
        <v>98.205827808237615</v>
      </c>
      <c r="D111">
        <f t="shared" si="4"/>
        <v>0.13339142265900805</v>
      </c>
    </row>
    <row r="112" spans="2:5" x14ac:dyDescent="0.2">
      <c r="C112" s="3">
        <f t="shared" si="5"/>
        <v>98.26990538651485</v>
      </c>
      <c r="D112">
        <f t="shared" si="4"/>
        <v>0.13721048638741776</v>
      </c>
    </row>
    <row r="113" spans="3:4" x14ac:dyDescent="0.2">
      <c r="C113" s="3">
        <f t="shared" si="5"/>
        <v>98.333982964792085</v>
      </c>
      <c r="D113">
        <f t="shared" si="4"/>
        <v>0.14099408935298521</v>
      </c>
    </row>
    <row r="114" spans="3:4" x14ac:dyDescent="0.2">
      <c r="C114" s="3">
        <f t="shared" si="5"/>
        <v>98.39806054306932</v>
      </c>
      <c r="D114">
        <f t="shared" si="4"/>
        <v>0.14473338304671152</v>
      </c>
    </row>
    <row r="115" spans="3:4" x14ac:dyDescent="0.2">
      <c r="C115" s="3">
        <f t="shared" si="5"/>
        <v>98.462138121346555</v>
      </c>
      <c r="D115">
        <f t="shared" si="4"/>
        <v>0.14841941789027183</v>
      </c>
    </row>
    <row r="116" spans="3:4" x14ac:dyDescent="0.2">
      <c r="C116" s="3">
        <f t="shared" si="5"/>
        <v>98.526215699623791</v>
      </c>
      <c r="D116">
        <f t="shared" si="4"/>
        <v>0.15204317775922321</v>
      </c>
    </row>
    <row r="117" spans="3:4" x14ac:dyDescent="0.2">
      <c r="C117" s="3">
        <f t="shared" si="5"/>
        <v>98.590293277901026</v>
      </c>
      <c r="D117">
        <f t="shared" si="4"/>
        <v>0.15559561574886305</v>
      </c>
    </row>
    <row r="118" spans="3:4" x14ac:dyDescent="0.2">
      <c r="C118" s="3">
        <f t="shared" si="5"/>
        <v>98.654370856178261</v>
      </c>
      <c r="D118">
        <f t="shared" si="4"/>
        <v>0.15906769099154594</v>
      </c>
    </row>
    <row r="119" spans="3:4" x14ac:dyDescent="0.2">
      <c r="C119" s="3">
        <f t="shared" si="5"/>
        <v>98.718448434455496</v>
      </c>
      <c r="D119">
        <f t="shared" si="4"/>
        <v>0.16245040632186367</v>
      </c>
    </row>
    <row r="120" spans="3:4" x14ac:dyDescent="0.2">
      <c r="C120" s="3">
        <f t="shared" si="5"/>
        <v>98.782526012732731</v>
      </c>
      <c r="D120">
        <f t="shared" si="4"/>
        <v>0.16573484657507351</v>
      </c>
    </row>
    <row r="121" spans="3:4" x14ac:dyDescent="0.2">
      <c r="C121" s="3">
        <f t="shared" si="5"/>
        <v>98.846603591009966</v>
      </c>
      <c r="D121">
        <f t="shared" si="4"/>
        <v>0.16891221729466671</v>
      </c>
    </row>
    <row r="122" spans="3:4" x14ac:dyDescent="0.2">
      <c r="C122" s="3">
        <f t="shared" si="5"/>
        <v>98.910681169287201</v>
      </c>
      <c r="D122">
        <f t="shared" si="4"/>
        <v>0.17197388361712029</v>
      </c>
    </row>
    <row r="123" spans="3:4" x14ac:dyDescent="0.2">
      <c r="C123" s="3">
        <f t="shared" si="5"/>
        <v>98.974758747564437</v>
      </c>
      <c r="D123">
        <f t="shared" si="4"/>
        <v>0.17491140909578171</v>
      </c>
    </row>
    <row r="124" spans="3:4" x14ac:dyDescent="0.2">
      <c r="C124" s="3">
        <f t="shared" si="5"/>
        <v>99.038836325841672</v>
      </c>
      <c r="D124">
        <f t="shared" si="4"/>
        <v>0.17771659422159267</v>
      </c>
    </row>
    <row r="125" spans="3:4" x14ac:dyDescent="0.2">
      <c r="C125" s="3">
        <f t="shared" si="5"/>
        <v>99.102913904118907</v>
      </c>
      <c r="D125">
        <f t="shared" si="4"/>
        <v>0.18038151439603753</v>
      </c>
    </row>
    <row r="126" spans="3:4" x14ac:dyDescent="0.2">
      <c r="C126" s="3">
        <f t="shared" si="5"/>
        <v>99.166991482396142</v>
      </c>
      <c r="D126">
        <f t="shared" si="4"/>
        <v>0.18289855711136416</v>
      </c>
    </row>
    <row r="127" spans="3:4" x14ac:dyDescent="0.2">
      <c r="C127" s="3">
        <f t="shared" si="5"/>
        <v>99.231069060673377</v>
      </c>
      <c r="D127">
        <f t="shared" si="4"/>
        <v>0.18526045809480657</v>
      </c>
    </row>
    <row r="128" spans="3:4" x14ac:dyDescent="0.2">
      <c r="C128" s="3">
        <f t="shared" si="5"/>
        <v>99.295146638950612</v>
      </c>
      <c r="D128">
        <f t="shared" si="4"/>
        <v>0.18746033617725938</v>
      </c>
    </row>
    <row r="129" spans="3:4" x14ac:dyDescent="0.2">
      <c r="C129" s="3">
        <f t="shared" si="5"/>
        <v>99.359224217227847</v>
      </c>
      <c r="D129">
        <f t="shared" si="4"/>
        <v>0.18949172665260644</v>
      </c>
    </row>
    <row r="130" spans="3:4" x14ac:dyDescent="0.2">
      <c r="C130" s="3">
        <f t="shared" si="5"/>
        <v>99.423301795505083</v>
      </c>
      <c r="D130">
        <f t="shared" si="4"/>
        <v>0.19134861290167327</v>
      </c>
    </row>
    <row r="131" spans="3:4" x14ac:dyDescent="0.2">
      <c r="C131" s="3">
        <f t="shared" si="5"/>
        <v>99.487379373782318</v>
      </c>
      <c r="D131">
        <f t="shared" ref="D131:D162" si="6">NORMDIST(C131,$E$8,$E$9,FALSE)</f>
        <v>0.19302545606450183</v>
      </c>
    </row>
    <row r="132" spans="3:4" x14ac:dyDescent="0.2">
      <c r="C132" s="3">
        <f t="shared" ref="C132:C163" si="7">C131+($C$179-$C$99)/80</f>
        <v>99.551456952059553</v>
      </c>
      <c r="D132">
        <f t="shared" si="6"/>
        <v>0.19451722255627729</v>
      </c>
    </row>
    <row r="133" spans="3:4" x14ac:dyDescent="0.2">
      <c r="C133" s="3">
        <f t="shared" si="7"/>
        <v>99.615534530336788</v>
      </c>
      <c r="D133">
        <f t="shared" si="6"/>
        <v>0.1958194092356795</v>
      </c>
    </row>
    <row r="134" spans="3:4" x14ac:dyDescent="0.2">
      <c r="C134" s="3">
        <f t="shared" si="7"/>
        <v>99.679612108614023</v>
      </c>
      <c r="D134">
        <f t="shared" si="6"/>
        <v>0.19692806604958318</v>
      </c>
    </row>
    <row r="135" spans="3:4" x14ac:dyDescent="0.2">
      <c r="C135" s="3">
        <f t="shared" si="7"/>
        <v>99.743689686891258</v>
      </c>
      <c r="D135">
        <f t="shared" si="6"/>
        <v>0.19783981599476388</v>
      </c>
    </row>
    <row r="136" spans="3:4" x14ac:dyDescent="0.2">
      <c r="C136" s="3">
        <f t="shared" si="7"/>
        <v>99.807767265168494</v>
      </c>
      <c r="D136">
        <f t="shared" si="6"/>
        <v>0.19855187225544241</v>
      </c>
    </row>
    <row r="137" spans="3:4" x14ac:dyDescent="0.2">
      <c r="C137" s="3">
        <f t="shared" si="7"/>
        <v>99.871844843445729</v>
      </c>
      <c r="D137">
        <f t="shared" si="6"/>
        <v>0.1990620523949567</v>
      </c>
    </row>
    <row r="138" spans="3:4" x14ac:dyDescent="0.2">
      <c r="C138" s="3">
        <f t="shared" si="7"/>
        <v>99.935922421722964</v>
      </c>
      <c r="D138">
        <f t="shared" si="6"/>
        <v>0.19936878950041978</v>
      </c>
    </row>
    <row r="139" spans="3:4" x14ac:dyDescent="0.2">
      <c r="C139" s="3">
        <f t="shared" si="7"/>
        <v>100.0000000000002</v>
      </c>
      <c r="D139">
        <f t="shared" si="6"/>
        <v>0.19947114020071635</v>
      </c>
    </row>
    <row r="140" spans="3:4" x14ac:dyDescent="0.2">
      <c r="C140" s="3">
        <f t="shared" si="7"/>
        <v>100.06407757827743</v>
      </c>
      <c r="D140">
        <f t="shared" si="6"/>
        <v>0.1993687895004185</v>
      </c>
    </row>
    <row r="141" spans="3:4" x14ac:dyDescent="0.2">
      <c r="C141" s="3">
        <f t="shared" si="7"/>
        <v>100.12815515655467</v>
      </c>
      <c r="D141">
        <f t="shared" si="6"/>
        <v>0.19906205239495417</v>
      </c>
    </row>
    <row r="142" spans="3:4" x14ac:dyDescent="0.2">
      <c r="C142" s="3">
        <f t="shared" si="7"/>
        <v>100.1922327348319</v>
      </c>
      <c r="D142">
        <f t="shared" si="6"/>
        <v>0.19855187225543861</v>
      </c>
    </row>
    <row r="143" spans="3:4" x14ac:dyDescent="0.2">
      <c r="C143" s="3">
        <f t="shared" si="7"/>
        <v>100.25631031310914</v>
      </c>
      <c r="D143">
        <f t="shared" si="6"/>
        <v>0.19783981599475883</v>
      </c>
    </row>
    <row r="144" spans="3:4" x14ac:dyDescent="0.2">
      <c r="C144" s="3">
        <f t="shared" si="7"/>
        <v>100.32038789138637</v>
      </c>
      <c r="D144">
        <f t="shared" si="6"/>
        <v>0.19692806604957691</v>
      </c>
    </row>
    <row r="145" spans="3:4" x14ac:dyDescent="0.2">
      <c r="C145" s="3">
        <f t="shared" si="7"/>
        <v>100.38446546966361</v>
      </c>
      <c r="D145">
        <f t="shared" si="6"/>
        <v>0.19581940923567204</v>
      </c>
    </row>
    <row r="146" spans="3:4" x14ac:dyDescent="0.2">
      <c r="C146" s="3">
        <f t="shared" si="7"/>
        <v>100.44854304794084</v>
      </c>
      <c r="D146">
        <f t="shared" si="6"/>
        <v>0.19451722255626863</v>
      </c>
    </row>
    <row r="147" spans="3:4" x14ac:dyDescent="0.2">
      <c r="C147" s="3">
        <f t="shared" si="7"/>
        <v>100.51262062621808</v>
      </c>
      <c r="D147">
        <f t="shared" si="6"/>
        <v>0.19302545606449198</v>
      </c>
    </row>
    <row r="148" spans="3:4" x14ac:dyDescent="0.2">
      <c r="C148" s="3">
        <f t="shared" si="7"/>
        <v>100.57669820449532</v>
      </c>
      <c r="D148">
        <f t="shared" si="6"/>
        <v>0.19134861290166227</v>
      </c>
    </row>
    <row r="149" spans="3:4" x14ac:dyDescent="0.2">
      <c r="C149" s="3">
        <f t="shared" si="7"/>
        <v>100.64077578277255</v>
      </c>
      <c r="D149">
        <f t="shared" si="6"/>
        <v>0.18949172665259437</v>
      </c>
    </row>
    <row r="150" spans="3:4" x14ac:dyDescent="0.2">
      <c r="C150" s="3">
        <f t="shared" si="7"/>
        <v>100.70485336104979</v>
      </c>
      <c r="D150">
        <f t="shared" si="6"/>
        <v>0.18746033617724622</v>
      </c>
    </row>
    <row r="151" spans="3:4" x14ac:dyDescent="0.2">
      <c r="C151" s="3">
        <f t="shared" si="7"/>
        <v>100.76893093932702</v>
      </c>
      <c r="D151">
        <f t="shared" si="6"/>
        <v>0.18526045809479241</v>
      </c>
    </row>
    <row r="152" spans="3:4" x14ac:dyDescent="0.2">
      <c r="C152" s="3">
        <f t="shared" si="7"/>
        <v>100.83300851760426</v>
      </c>
      <c r="D152">
        <f t="shared" si="6"/>
        <v>0.18289855711134897</v>
      </c>
    </row>
    <row r="153" spans="3:4" x14ac:dyDescent="0.2">
      <c r="C153" s="3">
        <f t="shared" si="7"/>
        <v>100.89708609588149</v>
      </c>
      <c r="D153">
        <f t="shared" si="6"/>
        <v>0.18038151439602143</v>
      </c>
    </row>
    <row r="154" spans="3:4" x14ac:dyDescent="0.2">
      <c r="C154" s="3">
        <f t="shared" si="7"/>
        <v>100.96116367415873</v>
      </c>
      <c r="D154">
        <f t="shared" si="6"/>
        <v>0.17771659422157565</v>
      </c>
    </row>
    <row r="155" spans="3:4" x14ac:dyDescent="0.2">
      <c r="C155" s="3">
        <f t="shared" si="7"/>
        <v>101.02524125243596</v>
      </c>
      <c r="D155">
        <f t="shared" si="6"/>
        <v>0.17491140909576383</v>
      </c>
    </row>
    <row r="156" spans="3:4" x14ac:dyDescent="0.2">
      <c r="C156" s="3">
        <f t="shared" si="7"/>
        <v>101.0893188307132</v>
      </c>
      <c r="D156">
        <f t="shared" si="6"/>
        <v>0.17197388361710164</v>
      </c>
    </row>
    <row r="157" spans="3:4" x14ac:dyDescent="0.2">
      <c r="C157" s="3">
        <f t="shared" si="7"/>
        <v>101.15339640899043</v>
      </c>
      <c r="D157">
        <f t="shared" si="6"/>
        <v>0.16891221729464731</v>
      </c>
    </row>
    <row r="158" spans="3:4" x14ac:dyDescent="0.2">
      <c r="C158" s="3">
        <f t="shared" si="7"/>
        <v>101.21747398726767</v>
      </c>
      <c r="D158">
        <f t="shared" si="6"/>
        <v>0.16573484657505341</v>
      </c>
    </row>
    <row r="159" spans="3:4" x14ac:dyDescent="0.2">
      <c r="C159" s="3">
        <f t="shared" si="7"/>
        <v>101.2815515655449</v>
      </c>
      <c r="D159">
        <f t="shared" si="6"/>
        <v>0.16245040632184296</v>
      </c>
    </row>
    <row r="160" spans="3:4" x14ac:dyDescent="0.2">
      <c r="C160" s="3">
        <f t="shared" si="7"/>
        <v>101.34562914382214</v>
      </c>
      <c r="D160">
        <f t="shared" si="6"/>
        <v>0.15906769099152465</v>
      </c>
    </row>
    <row r="161" spans="3:4" x14ac:dyDescent="0.2">
      <c r="C161" s="3">
        <f t="shared" si="7"/>
        <v>101.40970672209937</v>
      </c>
      <c r="D161">
        <f t="shared" si="6"/>
        <v>0.15559561574884123</v>
      </c>
    </row>
    <row r="162" spans="3:4" x14ac:dyDescent="0.2">
      <c r="C162" s="3">
        <f t="shared" si="7"/>
        <v>101.47378430037661</v>
      </c>
      <c r="D162">
        <f t="shared" si="6"/>
        <v>0.15204317775920093</v>
      </c>
    </row>
    <row r="163" spans="3:4" x14ac:dyDescent="0.2">
      <c r="C163" s="3">
        <f t="shared" si="7"/>
        <v>101.53786187865384</v>
      </c>
      <c r="D163">
        <f t="shared" ref="D163:D179" si="8">NORMDIST(C163,$E$8,$E$9,FALSE)</f>
        <v>0.14841941789024912</v>
      </c>
    </row>
    <row r="164" spans="3:4" x14ac:dyDescent="0.2">
      <c r="C164" s="3">
        <f t="shared" ref="C164:C178" si="9">C163+($C$179-$C$99)/80</f>
        <v>101.60193945693108</v>
      </c>
      <c r="D164">
        <f t="shared" si="8"/>
        <v>0.14473338304668845</v>
      </c>
    </row>
    <row r="165" spans="3:4" x14ac:dyDescent="0.2">
      <c r="C165" s="3">
        <f t="shared" si="9"/>
        <v>101.66601703520831</v>
      </c>
      <c r="D165">
        <f t="shared" si="8"/>
        <v>0.14099408935296184</v>
      </c>
    </row>
    <row r="166" spans="3:4" x14ac:dyDescent="0.2">
      <c r="C166" s="3">
        <f t="shared" si="9"/>
        <v>101.73009461348555</v>
      </c>
      <c r="D166">
        <f t="shared" si="8"/>
        <v>0.13721048638739414</v>
      </c>
    </row>
    <row r="167" spans="3:4" x14ac:dyDescent="0.2">
      <c r="C167" s="3">
        <f t="shared" si="9"/>
        <v>101.79417219176278</v>
      </c>
      <c r="D167">
        <f t="shared" si="8"/>
        <v>0.13339142265898424</v>
      </c>
    </row>
    <row r="168" spans="3:4" x14ac:dyDescent="0.2">
      <c r="C168" s="3">
        <f t="shared" si="9"/>
        <v>101.85824977004002</v>
      </c>
      <c r="D168">
        <f t="shared" si="8"/>
        <v>0.12954561250439339</v>
      </c>
    </row>
    <row r="169" spans="3:4" x14ac:dyDescent="0.2">
      <c r="C169" s="3">
        <f t="shared" si="9"/>
        <v>101.92232734831725</v>
      </c>
      <c r="D169">
        <f t="shared" si="8"/>
        <v>0.12568160456794619</v>
      </c>
    </row>
    <row r="170" spans="3:4" x14ac:dyDescent="0.2">
      <c r="C170" s="3">
        <f t="shared" si="9"/>
        <v>101.98640492659449</v>
      </c>
      <c r="D170">
        <f t="shared" si="8"/>
        <v>0.12180775201180875</v>
      </c>
    </row>
    <row r="171" spans="3:4" x14ac:dyDescent="0.2">
      <c r="C171" s="3">
        <f t="shared" si="9"/>
        <v>102.05048250487172</v>
      </c>
      <c r="D171">
        <f t="shared" si="8"/>
        <v>0.11793218458710171</v>
      </c>
    </row>
    <row r="172" spans="3:4" x14ac:dyDescent="0.2">
      <c r="C172" s="3">
        <f t="shared" si="9"/>
        <v>102.11456008314896</v>
      </c>
      <c r="D172">
        <f t="shared" si="8"/>
        <v>0.11406278267971506</v>
      </c>
    </row>
    <row r="173" spans="3:4" x14ac:dyDescent="0.2">
      <c r="C173" s="3">
        <f t="shared" si="9"/>
        <v>102.17863766142619</v>
      </c>
      <c r="D173">
        <f t="shared" si="8"/>
        <v>0.11020715342719012</v>
      </c>
    </row>
    <row r="174" spans="3:4" x14ac:dyDescent="0.2">
      <c r="C174" s="3">
        <f t="shared" si="9"/>
        <v>102.24271523970343</v>
      </c>
      <c r="D174">
        <f t="shared" si="8"/>
        <v>0.10637260898538703</v>
      </c>
    </row>
    <row r="175" spans="3:4" x14ac:dyDescent="0.2">
      <c r="C175" s="3">
        <f t="shared" si="9"/>
        <v>102.30679281798066</v>
      </c>
      <c r="D175">
        <f t="shared" si="8"/>
        <v>0.10256614700593916</v>
      </c>
    </row>
    <row r="176" spans="3:4" x14ac:dyDescent="0.2">
      <c r="C176" s="3">
        <f t="shared" si="9"/>
        <v>102.3708703962579</v>
      </c>
      <c r="D176">
        <f t="shared" si="8"/>
        <v>9.8794433367864629E-2</v>
      </c>
    </row>
    <row r="177" spans="3:4" x14ac:dyDescent="0.2">
      <c r="C177" s="3">
        <f t="shared" si="9"/>
        <v>102.43494797453513</v>
      </c>
      <c r="D177">
        <f t="shared" si="8"/>
        <v>9.5063787189321319E-2</v>
      </c>
    </row>
    <row r="178" spans="3:4" x14ac:dyDescent="0.2">
      <c r="C178" s="3">
        <f t="shared" si="9"/>
        <v>102.49902555281237</v>
      </c>
      <c r="D178">
        <f t="shared" si="8"/>
        <v>9.1380168128503053E-2</v>
      </c>
    </row>
    <row r="179" spans="3:4" x14ac:dyDescent="0.2">
      <c r="C179" s="3">
        <f>IF($C$38&gt;$C$37,$C$38,$C$37)</f>
        <v>102.56310313108921</v>
      </c>
      <c r="D179">
        <f t="shared" si="8"/>
        <v>8.7749165966243076E-2</v>
      </c>
    </row>
  </sheetData>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12289" r:id="rId4">
          <objectPr defaultSize="0" autoPict="0" r:id="rId5">
            <anchor moveWithCells="1">
              <from>
                <xdr:col>1</xdr:col>
                <xdr:colOff>352425</xdr:colOff>
                <xdr:row>46</xdr:row>
                <xdr:rowOff>133350</xdr:rowOff>
              </from>
              <to>
                <xdr:col>4</xdr:col>
                <xdr:colOff>561975</xdr:colOff>
                <xdr:row>51</xdr:row>
                <xdr:rowOff>114300</xdr:rowOff>
              </to>
            </anchor>
          </objectPr>
        </oleObject>
      </mc:Choice>
      <mc:Fallback>
        <oleObject progId="Equation.3" shapeId="12289" r:id="rId4"/>
      </mc:Fallback>
    </mc:AlternateContent>
    <mc:AlternateContent xmlns:mc="http://schemas.openxmlformats.org/markup-compatibility/2006">
      <mc:Choice Requires="x14">
        <oleObject progId="Equation.3" shapeId="12290" r:id="rId6">
          <objectPr defaultSize="0" autoPict="0" r:id="rId7">
            <anchor moveWithCells="1">
              <from>
                <xdr:col>3</xdr:col>
                <xdr:colOff>171450</xdr:colOff>
                <xdr:row>43</xdr:row>
                <xdr:rowOff>133350</xdr:rowOff>
              </from>
              <to>
                <xdr:col>4</xdr:col>
                <xdr:colOff>200025</xdr:colOff>
                <xdr:row>46</xdr:row>
                <xdr:rowOff>38100</xdr:rowOff>
              </to>
            </anchor>
          </objectPr>
        </oleObject>
      </mc:Choice>
      <mc:Fallback>
        <oleObject progId="Equation.3" shapeId="12290" r:id="rId6"/>
      </mc:Fallback>
    </mc:AlternateContent>
  </oleObjects>
  <mc:AlternateContent xmlns:mc="http://schemas.openxmlformats.org/markup-compatibility/2006">
    <mc:Choice Requires="x14">
      <controls>
        <mc:AlternateContent xmlns:mc="http://schemas.openxmlformats.org/markup-compatibility/2006">
          <mc:Choice Requires="x14">
            <control shapeId="12291" r:id="rId8" name="Scroll Bar 3">
              <controlPr defaultSize="0" autoPict="0">
                <anchor moveWithCells="1">
                  <from>
                    <xdr:col>1</xdr:col>
                    <xdr:colOff>581025</xdr:colOff>
                    <xdr:row>12</xdr:row>
                    <xdr:rowOff>85725</xdr:rowOff>
                  </from>
                  <to>
                    <xdr:col>5</xdr:col>
                    <xdr:colOff>400050</xdr:colOff>
                    <xdr:row>13</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78"/>
  <sheetViews>
    <sheetView showGridLines="0" workbookViewId="0">
      <selection activeCell="E16" sqref="E16"/>
    </sheetView>
  </sheetViews>
  <sheetFormatPr defaultRowHeight="12.75" x14ac:dyDescent="0.2"/>
  <cols>
    <col min="8" max="8" width="8.375" customWidth="1"/>
  </cols>
  <sheetData>
    <row r="1" spans="1:8" ht="13.5" thickBot="1" x14ac:dyDescent="0.25">
      <c r="A1" s="16"/>
    </row>
    <row r="2" spans="1:8" ht="13.5" thickTop="1" x14ac:dyDescent="0.2">
      <c r="B2" s="24"/>
      <c r="C2" s="25"/>
      <c r="D2" s="25"/>
      <c r="E2" s="25"/>
      <c r="F2" s="25"/>
      <c r="G2" s="25"/>
      <c r="H2" s="26"/>
    </row>
    <row r="3" spans="1:8" x14ac:dyDescent="0.2">
      <c r="B3" s="23" t="s">
        <v>36</v>
      </c>
      <c r="C3" s="27"/>
      <c r="D3" s="27"/>
      <c r="E3" s="27"/>
      <c r="F3" s="27"/>
      <c r="G3" s="27"/>
      <c r="H3" s="28"/>
    </row>
    <row r="4" spans="1:8" x14ac:dyDescent="0.2">
      <c r="B4" s="23" t="s">
        <v>38</v>
      </c>
      <c r="C4" s="27"/>
      <c r="D4" s="27"/>
      <c r="E4" s="27"/>
      <c r="F4" s="27"/>
      <c r="G4" s="27"/>
      <c r="H4" s="28"/>
    </row>
    <row r="5" spans="1:8" x14ac:dyDescent="0.2">
      <c r="B5" s="29"/>
      <c r="C5" s="27"/>
      <c r="D5" s="27"/>
      <c r="E5" s="27"/>
      <c r="F5" s="27"/>
      <c r="G5" s="27"/>
      <c r="H5" s="28"/>
    </row>
    <row r="6" spans="1:8" x14ac:dyDescent="0.2">
      <c r="B6" s="30" t="s">
        <v>33</v>
      </c>
      <c r="C6" s="27"/>
      <c r="D6" s="27"/>
      <c r="E6" s="27"/>
      <c r="F6" s="27"/>
      <c r="G6" s="27"/>
      <c r="H6" s="28"/>
    </row>
    <row r="7" spans="1:8" x14ac:dyDescent="0.2">
      <c r="B7" s="29"/>
      <c r="C7" s="27"/>
      <c r="D7" s="27"/>
      <c r="E7" s="27"/>
      <c r="F7" s="27"/>
      <c r="G7" s="27"/>
      <c r="H7" s="28"/>
    </row>
    <row r="8" spans="1:8" x14ac:dyDescent="0.2">
      <c r="B8" s="29"/>
      <c r="C8" s="27"/>
      <c r="D8" s="31" t="s">
        <v>0</v>
      </c>
      <c r="E8" s="20">
        <v>100</v>
      </c>
      <c r="F8" s="27"/>
      <c r="G8" s="27"/>
      <c r="H8" s="28"/>
    </row>
    <row r="9" spans="1:8" x14ac:dyDescent="0.2">
      <c r="B9" s="29"/>
      <c r="C9" s="27"/>
      <c r="D9" s="31" t="s">
        <v>1</v>
      </c>
      <c r="E9" s="20">
        <v>2</v>
      </c>
      <c r="F9" s="27"/>
      <c r="G9" s="27"/>
      <c r="H9" s="28"/>
    </row>
    <row r="10" spans="1:8" x14ac:dyDescent="0.2">
      <c r="B10" s="29"/>
      <c r="C10" s="27"/>
      <c r="D10" s="27"/>
      <c r="E10" s="27"/>
      <c r="F10" s="27"/>
      <c r="G10" s="27"/>
      <c r="H10" s="28"/>
    </row>
    <row r="11" spans="1:8" x14ac:dyDescent="0.2">
      <c r="B11" s="32" t="s">
        <v>34</v>
      </c>
      <c r="C11" s="27"/>
      <c r="D11" s="27"/>
      <c r="E11" s="27"/>
      <c r="F11" s="27"/>
      <c r="G11" s="27"/>
      <c r="H11" s="28"/>
    </row>
    <row r="12" spans="1:8" x14ac:dyDescent="0.2">
      <c r="B12" s="29"/>
      <c r="C12" s="27"/>
      <c r="D12" s="27"/>
      <c r="E12" s="27"/>
      <c r="F12" s="27"/>
      <c r="G12" s="27"/>
      <c r="H12" s="28"/>
    </row>
    <row r="13" spans="1:8" x14ac:dyDescent="0.2">
      <c r="B13" s="33"/>
      <c r="C13" s="27"/>
      <c r="D13" s="27"/>
      <c r="E13" s="27"/>
      <c r="F13" s="27"/>
      <c r="G13" s="27"/>
      <c r="H13" s="28"/>
    </row>
    <row r="14" spans="1:8" x14ac:dyDescent="0.2">
      <c r="B14" s="34"/>
      <c r="C14" s="27"/>
      <c r="D14" s="27"/>
      <c r="E14" s="27"/>
      <c r="F14" s="27"/>
      <c r="G14" s="27"/>
      <c r="H14" s="28"/>
    </row>
    <row r="15" spans="1:8" x14ac:dyDescent="0.2">
      <c r="B15" s="35"/>
      <c r="C15" s="27"/>
      <c r="D15" s="27"/>
      <c r="E15" s="27"/>
      <c r="F15" s="27"/>
      <c r="G15" s="27"/>
      <c r="H15" s="28"/>
    </row>
    <row r="16" spans="1:8" x14ac:dyDescent="0.2">
      <c r="B16" s="37"/>
      <c r="C16" s="27"/>
      <c r="D16" s="51" t="s">
        <v>30</v>
      </c>
      <c r="E16" s="39">
        <f>E36</f>
        <v>80</v>
      </c>
      <c r="F16" s="40" t="s">
        <v>23</v>
      </c>
      <c r="G16" s="27"/>
      <c r="H16" s="28"/>
    </row>
    <row r="17" spans="2:8" x14ac:dyDescent="0.2">
      <c r="B17" s="29"/>
      <c r="C17" s="36"/>
      <c r="D17" s="27"/>
      <c r="E17" s="27"/>
      <c r="F17" s="27"/>
      <c r="G17" s="27"/>
      <c r="H17" s="28"/>
    </row>
    <row r="18" spans="2:8" x14ac:dyDescent="0.2">
      <c r="B18" s="41"/>
      <c r="C18" s="49" t="s">
        <v>26</v>
      </c>
      <c r="D18" s="54">
        <f>$E$16/100</f>
        <v>0.8</v>
      </c>
      <c r="E18" s="27"/>
      <c r="F18" s="27"/>
      <c r="G18" s="27"/>
      <c r="H18" s="28"/>
    </row>
    <row r="19" spans="2:8" x14ac:dyDescent="0.2">
      <c r="B19" s="29"/>
      <c r="C19" s="27"/>
      <c r="D19" s="27"/>
      <c r="E19" s="27"/>
      <c r="F19" s="27"/>
      <c r="G19" s="27"/>
      <c r="H19" s="28"/>
    </row>
    <row r="20" spans="2:8" x14ac:dyDescent="0.2">
      <c r="B20" s="42" t="s">
        <v>35</v>
      </c>
      <c r="C20" s="27"/>
      <c r="D20" s="27"/>
      <c r="E20" s="27"/>
      <c r="F20" s="27"/>
      <c r="G20" s="27"/>
      <c r="H20" s="28"/>
    </row>
    <row r="21" spans="2:8" x14ac:dyDescent="0.2">
      <c r="B21" s="29"/>
      <c r="C21" s="27" t="str">
        <f>"X: Mean = "&amp;$E$8&amp;" and Standard Deviation = "&amp;$E$9</f>
        <v>X: Mean = 100 and Standard Deviation = 2</v>
      </c>
      <c r="D21" s="27"/>
      <c r="E21" s="27"/>
      <c r="F21" s="27"/>
      <c r="G21" s="27"/>
      <c r="H21" s="28"/>
    </row>
    <row r="22" spans="2:8" x14ac:dyDescent="0.2">
      <c r="B22" s="29"/>
      <c r="C22" s="52" t="str">
        <f>"Given P(X &gt; a) = "&amp;$E$16&amp;"%, a = "&amp;$C28</f>
        <v>Given P(X &gt; a) = 80%, a = 98.32</v>
      </c>
      <c r="D22" s="27"/>
      <c r="E22" s="27"/>
      <c r="F22" s="27"/>
      <c r="G22" s="27"/>
      <c r="H22" s="28"/>
    </row>
    <row r="23" spans="2:8" x14ac:dyDescent="0.2">
      <c r="B23" s="29"/>
      <c r="C23" s="52" t="str">
        <f>"P(X &gt; a) = P(X &gt; "&amp;$C$28&amp;") = "&amp;$E$16&amp;"%"</f>
        <v>P(X &gt; a) = P(X &gt; 98.32) = 80%</v>
      </c>
      <c r="D23" s="27"/>
      <c r="E23" s="27"/>
      <c r="F23" s="27"/>
      <c r="G23" s="27"/>
      <c r="H23" s="28"/>
    </row>
    <row r="24" spans="2:8" x14ac:dyDescent="0.2">
      <c r="B24" s="29"/>
      <c r="C24" s="27" t="str">
        <f>"With "&amp;$E$16&amp;"% on the right-hand side, the region is ("&amp;$C$28&amp;",infinite)"</f>
        <v>With 80% on the right-hand side, the region is (98.32,infinite)</v>
      </c>
      <c r="D24" s="27"/>
      <c r="E24" s="27"/>
      <c r="F24" s="27"/>
      <c r="G24" s="27"/>
      <c r="H24" s="28"/>
    </row>
    <row r="25" spans="2:8" x14ac:dyDescent="0.2">
      <c r="B25" s="29"/>
      <c r="C25" s="27"/>
      <c r="D25" s="27"/>
      <c r="E25" s="27"/>
      <c r="F25" s="27"/>
      <c r="G25" s="27"/>
      <c r="H25" s="28"/>
    </row>
    <row r="26" spans="2:8" x14ac:dyDescent="0.2">
      <c r="B26" s="47" t="s">
        <v>37</v>
      </c>
      <c r="C26" s="50"/>
      <c r="D26" s="50"/>
      <c r="E26" s="27"/>
      <c r="F26" s="27"/>
      <c r="G26" s="27"/>
      <c r="H26" s="28"/>
    </row>
    <row r="27" spans="2:8" x14ac:dyDescent="0.2">
      <c r="B27" s="29"/>
      <c r="C27" s="27"/>
      <c r="D27" s="53"/>
      <c r="E27" s="27"/>
      <c r="F27" s="27"/>
      <c r="G27" s="27"/>
      <c r="H27" s="28"/>
    </row>
    <row r="28" spans="2:8" ht="15" x14ac:dyDescent="0.25">
      <c r="B28" s="55" t="s">
        <v>27</v>
      </c>
      <c r="C28" s="43">
        <f>ROUND($C$37,2)</f>
        <v>98.32</v>
      </c>
      <c r="D28" s="27"/>
      <c r="E28" s="27"/>
      <c r="F28" s="27"/>
      <c r="G28" s="27"/>
      <c r="H28" s="28"/>
    </row>
    <row r="29" spans="2:8" ht="13.5" thickBot="1" x14ac:dyDescent="0.25">
      <c r="B29" s="44"/>
      <c r="C29" s="45"/>
      <c r="D29" s="45"/>
      <c r="E29" s="45"/>
      <c r="F29" s="45"/>
      <c r="G29" s="45"/>
      <c r="H29" s="46"/>
    </row>
    <row r="30" spans="2:8" ht="13.5" thickTop="1" x14ac:dyDescent="0.2"/>
    <row r="31" spans="2:8" x14ac:dyDescent="0.2">
      <c r="G31" s="4"/>
    </row>
    <row r="34" spans="2:6" x14ac:dyDescent="0.2">
      <c r="B34" s="6" t="s">
        <v>24</v>
      </c>
      <c r="C34" s="5"/>
      <c r="D34" s="5"/>
      <c r="E34" s="5"/>
      <c r="F34" s="5"/>
    </row>
    <row r="36" spans="2:6" x14ac:dyDescent="0.2">
      <c r="B36" s="8" t="s">
        <v>3</v>
      </c>
      <c r="C36" s="19">
        <f>IF(E16=0,4,IF(E16=100,-4,NORMINV(1-$D$18,0,1)))</f>
        <v>-0.84162123357291474</v>
      </c>
      <c r="E36" s="59">
        <f>100-$F$36</f>
        <v>80</v>
      </c>
      <c r="F36">
        <v>20</v>
      </c>
    </row>
    <row r="37" spans="2:6" x14ac:dyDescent="0.2">
      <c r="B37" s="18" t="s">
        <v>2</v>
      </c>
      <c r="C37" s="9">
        <f>C36*$E$9+$E$8</f>
        <v>98.316757532854169</v>
      </c>
      <c r="E37" s="18" t="s">
        <v>52</v>
      </c>
    </row>
    <row r="39" spans="2:6" x14ac:dyDescent="0.2">
      <c r="B39" s="6" t="s">
        <v>12</v>
      </c>
      <c r="C39" s="5"/>
      <c r="D39" s="5"/>
      <c r="E39" s="5"/>
    </row>
    <row r="40" spans="2:6" x14ac:dyDescent="0.2">
      <c r="B40" s="12" t="s">
        <v>11</v>
      </c>
    </row>
    <row r="41" spans="2:6" x14ac:dyDescent="0.2">
      <c r="B41">
        <f ca="1">NORMINV(RAND(),$E$8,$E$9)</f>
        <v>98.038719176834206</v>
      </c>
    </row>
    <row r="43" spans="2:6" x14ac:dyDescent="0.2">
      <c r="B43" s="7" t="s">
        <v>5</v>
      </c>
    </row>
    <row r="44" spans="2:6" ht="14.25" x14ac:dyDescent="0.25">
      <c r="B44" s="1" t="s">
        <v>6</v>
      </c>
      <c r="C44" s="21">
        <v>-4</v>
      </c>
    </row>
    <row r="45" spans="2:6" ht="14.25" x14ac:dyDescent="0.25">
      <c r="B45" s="1" t="s">
        <v>7</v>
      </c>
      <c r="C45" s="21">
        <v>4</v>
      </c>
    </row>
    <row r="52" spans="2:5" x14ac:dyDescent="0.2">
      <c r="B52" s="2" t="s">
        <v>3</v>
      </c>
      <c r="C52" s="2" t="s">
        <v>2</v>
      </c>
      <c r="D52" s="2" t="s">
        <v>4</v>
      </c>
      <c r="E52" s="2" t="s">
        <v>8</v>
      </c>
    </row>
    <row r="53" spans="2:5" x14ac:dyDescent="0.2">
      <c r="B53" s="3">
        <f>C44</f>
        <v>-4</v>
      </c>
      <c r="C53" s="3">
        <f t="shared" ref="C53:C93" si="0">B53*$E$9+$E$8</f>
        <v>92</v>
      </c>
      <c r="D53">
        <f t="shared" ref="D53:D93" si="1">NORMDIST(C53,$E$8,$E$9,FALSE)</f>
        <v>6.6915112882442684E-5</v>
      </c>
      <c r="E53">
        <f t="shared" ref="E53:E93" si="2">NORMDIST(C53,$E$8,$E$9,TRUE)</f>
        <v>3.1671241833119857E-5</v>
      </c>
    </row>
    <row r="54" spans="2:5" x14ac:dyDescent="0.2">
      <c r="B54" s="3">
        <f t="shared" ref="B54:B93" si="3">($C$45-$C$44)/40+B53</f>
        <v>-3.8</v>
      </c>
      <c r="C54" s="3">
        <f t="shared" si="0"/>
        <v>92.4</v>
      </c>
      <c r="D54">
        <f t="shared" si="1"/>
        <v>1.4597346289573171E-4</v>
      </c>
      <c r="E54">
        <f t="shared" si="2"/>
        <v>7.2348043925120681E-5</v>
      </c>
    </row>
    <row r="55" spans="2:5" x14ac:dyDescent="0.2">
      <c r="B55" s="3">
        <f t="shared" si="3"/>
        <v>-3.5999999999999996</v>
      </c>
      <c r="C55" s="3">
        <f t="shared" si="0"/>
        <v>92.8</v>
      </c>
      <c r="D55">
        <f t="shared" si="1"/>
        <v>3.0595096505688459E-4</v>
      </c>
      <c r="E55">
        <f t="shared" si="2"/>
        <v>1.5910859015753293E-4</v>
      </c>
    </row>
    <row r="56" spans="2:5" x14ac:dyDescent="0.2">
      <c r="B56" s="3">
        <f t="shared" si="3"/>
        <v>-3.3999999999999995</v>
      </c>
      <c r="C56" s="3">
        <f t="shared" si="0"/>
        <v>93.2</v>
      </c>
      <c r="D56">
        <f t="shared" si="1"/>
        <v>6.1610958423651268E-4</v>
      </c>
      <c r="E56">
        <f t="shared" si="2"/>
        <v>3.3692926567688216E-4</v>
      </c>
    </row>
    <row r="57" spans="2:5" x14ac:dyDescent="0.2">
      <c r="B57" s="3">
        <f t="shared" si="3"/>
        <v>-3.1999999999999993</v>
      </c>
      <c r="C57" s="3">
        <f t="shared" si="0"/>
        <v>93.6</v>
      </c>
      <c r="D57">
        <f t="shared" si="1"/>
        <v>1.1920441007324107E-3</v>
      </c>
      <c r="E57">
        <f t="shared" si="2"/>
        <v>6.8713793791584123E-4</v>
      </c>
    </row>
    <row r="58" spans="2:5" x14ac:dyDescent="0.2">
      <c r="B58" s="3">
        <f t="shared" si="3"/>
        <v>-2.9999999999999991</v>
      </c>
      <c r="C58" s="3">
        <f t="shared" si="0"/>
        <v>94</v>
      </c>
      <c r="D58">
        <f t="shared" si="1"/>
        <v>2.2159242059690038E-3</v>
      </c>
      <c r="E58">
        <f t="shared" si="2"/>
        <v>1.3498980316300933E-3</v>
      </c>
    </row>
    <row r="59" spans="2:5" x14ac:dyDescent="0.2">
      <c r="B59" s="3">
        <f t="shared" si="3"/>
        <v>-2.7999999999999989</v>
      </c>
      <c r="C59" s="3">
        <f t="shared" si="0"/>
        <v>94.4</v>
      </c>
      <c r="D59">
        <f t="shared" si="1"/>
        <v>3.9577257914900138E-3</v>
      </c>
      <c r="E59">
        <f t="shared" si="2"/>
        <v>2.5551303304279537E-3</v>
      </c>
    </row>
    <row r="60" spans="2:5" x14ac:dyDescent="0.2">
      <c r="B60" s="3">
        <f t="shared" si="3"/>
        <v>-2.5999999999999988</v>
      </c>
      <c r="C60" s="3">
        <f t="shared" si="0"/>
        <v>94.8</v>
      </c>
      <c r="D60">
        <f t="shared" si="1"/>
        <v>6.791484616842783E-3</v>
      </c>
      <c r="E60">
        <f t="shared" si="2"/>
        <v>4.6611880237187302E-3</v>
      </c>
    </row>
    <row r="61" spans="2:5" x14ac:dyDescent="0.2">
      <c r="B61" s="3">
        <f t="shared" si="3"/>
        <v>-2.3999999999999986</v>
      </c>
      <c r="C61" s="3">
        <f t="shared" si="0"/>
        <v>95.2</v>
      </c>
      <c r="D61">
        <f t="shared" si="1"/>
        <v>1.1197265147421484E-2</v>
      </c>
      <c r="E61">
        <f t="shared" si="2"/>
        <v>8.1975359245961572E-3</v>
      </c>
    </row>
    <row r="62" spans="2:5" x14ac:dyDescent="0.2">
      <c r="B62" s="3">
        <f t="shared" si="3"/>
        <v>-2.1999999999999984</v>
      </c>
      <c r="C62" s="3">
        <f t="shared" si="0"/>
        <v>95.600000000000009</v>
      </c>
      <c r="D62">
        <f t="shared" si="1"/>
        <v>1.7737296423115886E-2</v>
      </c>
      <c r="E62">
        <f t="shared" si="2"/>
        <v>1.3903447513498755E-2</v>
      </c>
    </row>
    <row r="63" spans="2:5" x14ac:dyDescent="0.2">
      <c r="B63" s="3">
        <f t="shared" si="3"/>
        <v>-1.9999999999999984</v>
      </c>
      <c r="C63" s="3">
        <f t="shared" si="0"/>
        <v>96</v>
      </c>
      <c r="D63">
        <f t="shared" si="1"/>
        <v>2.6995483256594031E-2</v>
      </c>
      <c r="E63">
        <f t="shared" si="2"/>
        <v>2.2750131948179191E-2</v>
      </c>
    </row>
    <row r="64" spans="2:5" x14ac:dyDescent="0.2">
      <c r="B64" s="3">
        <f t="shared" si="3"/>
        <v>-1.7999999999999985</v>
      </c>
      <c r="C64" s="3">
        <f t="shared" si="0"/>
        <v>96.4</v>
      </c>
      <c r="D64">
        <f t="shared" si="1"/>
        <v>3.9475079150447283E-2</v>
      </c>
      <c r="E64">
        <f t="shared" si="2"/>
        <v>3.5930319112926018E-2</v>
      </c>
    </row>
    <row r="65" spans="2:5" x14ac:dyDescent="0.2">
      <c r="B65" s="3">
        <f t="shared" si="3"/>
        <v>-1.5999999999999985</v>
      </c>
      <c r="C65" s="3">
        <f t="shared" si="0"/>
        <v>96.8</v>
      </c>
      <c r="D65">
        <f t="shared" si="1"/>
        <v>5.5460417339727661E-2</v>
      </c>
      <c r="E65">
        <f t="shared" si="2"/>
        <v>5.4799291699557828E-2</v>
      </c>
    </row>
    <row r="66" spans="2:5" x14ac:dyDescent="0.2">
      <c r="B66" s="3">
        <f t="shared" si="3"/>
        <v>-1.3999999999999986</v>
      </c>
      <c r="C66" s="3">
        <f t="shared" si="0"/>
        <v>97.2</v>
      </c>
      <c r="D66">
        <f t="shared" si="1"/>
        <v>7.4863732817872577E-2</v>
      </c>
      <c r="E66">
        <f t="shared" si="2"/>
        <v>8.0756659233771233E-2</v>
      </c>
    </row>
    <row r="67" spans="2:5" x14ac:dyDescent="0.2">
      <c r="B67" s="3">
        <f t="shared" si="3"/>
        <v>-1.1999999999999986</v>
      </c>
      <c r="C67" s="3">
        <f t="shared" si="0"/>
        <v>97.600000000000009</v>
      </c>
      <c r="D67">
        <f t="shared" si="1"/>
        <v>9.7093027491606976E-2</v>
      </c>
      <c r="E67">
        <f t="shared" si="2"/>
        <v>0.11506967022170909</v>
      </c>
    </row>
    <row r="68" spans="2:5" x14ac:dyDescent="0.2">
      <c r="B68" s="3">
        <f t="shared" si="3"/>
        <v>-0.99999999999999867</v>
      </c>
      <c r="C68" s="3">
        <f t="shared" si="0"/>
        <v>98</v>
      </c>
      <c r="D68">
        <f t="shared" si="1"/>
        <v>0.12098536225957168</v>
      </c>
      <c r="E68">
        <f t="shared" si="2"/>
        <v>0.15865525393145699</v>
      </c>
    </row>
    <row r="69" spans="2:5" x14ac:dyDescent="0.2">
      <c r="B69" s="3">
        <f t="shared" si="3"/>
        <v>-0.79999999999999871</v>
      </c>
      <c r="C69" s="3">
        <f t="shared" si="0"/>
        <v>98.4</v>
      </c>
      <c r="D69">
        <f t="shared" si="1"/>
        <v>0.14484577638074173</v>
      </c>
      <c r="E69">
        <f t="shared" si="2"/>
        <v>0.2118553985833975</v>
      </c>
    </row>
    <row r="70" spans="2:5" x14ac:dyDescent="0.2">
      <c r="B70" s="3">
        <f t="shared" si="3"/>
        <v>-0.59999999999999876</v>
      </c>
      <c r="C70" s="3">
        <f t="shared" si="0"/>
        <v>98.8</v>
      </c>
      <c r="D70">
        <f t="shared" si="1"/>
        <v>0.1666123014458997</v>
      </c>
      <c r="E70">
        <f t="shared" si="2"/>
        <v>0.27425311775007311</v>
      </c>
    </row>
    <row r="71" spans="2:5" x14ac:dyDescent="0.2">
      <c r="B71" s="3">
        <f t="shared" si="3"/>
        <v>-0.39999999999999875</v>
      </c>
      <c r="C71" s="3">
        <f t="shared" si="0"/>
        <v>99.2</v>
      </c>
      <c r="D71">
        <f t="shared" si="1"/>
        <v>0.18413507015166178</v>
      </c>
      <c r="E71">
        <f t="shared" si="2"/>
        <v>0.34457825838967637</v>
      </c>
    </row>
    <row r="72" spans="2:5" x14ac:dyDescent="0.2">
      <c r="B72" s="3">
        <f t="shared" si="3"/>
        <v>-0.19999999999999873</v>
      </c>
      <c r="C72" s="3">
        <f t="shared" si="0"/>
        <v>99.600000000000009</v>
      </c>
      <c r="D72">
        <f t="shared" si="1"/>
        <v>0.19552134698772811</v>
      </c>
      <c r="E72">
        <f t="shared" si="2"/>
        <v>0.42074029056089862</v>
      </c>
    </row>
    <row r="73" spans="2:5" x14ac:dyDescent="0.2">
      <c r="B73" s="3">
        <f t="shared" si="3"/>
        <v>1.27675647831893E-15</v>
      </c>
      <c r="C73" s="3">
        <f t="shared" si="0"/>
        <v>100</v>
      </c>
      <c r="D73">
        <f t="shared" si="1"/>
        <v>0.19947114020071635</v>
      </c>
      <c r="E73">
        <f t="shared" si="2"/>
        <v>0.5</v>
      </c>
    </row>
    <row r="74" spans="2:5" x14ac:dyDescent="0.2">
      <c r="B74" s="3">
        <f t="shared" si="3"/>
        <v>0.20000000000000129</v>
      </c>
      <c r="C74" s="3">
        <f t="shared" si="0"/>
        <v>100.4</v>
      </c>
      <c r="D74">
        <f t="shared" si="1"/>
        <v>0.19552134698772783</v>
      </c>
      <c r="E74">
        <f t="shared" si="2"/>
        <v>0.5792597094391041</v>
      </c>
    </row>
    <row r="75" spans="2:5" x14ac:dyDescent="0.2">
      <c r="B75" s="3">
        <f t="shared" si="3"/>
        <v>0.4000000000000013</v>
      </c>
      <c r="C75" s="3">
        <f t="shared" si="0"/>
        <v>100.8</v>
      </c>
      <c r="D75">
        <f t="shared" si="1"/>
        <v>0.18413507015166178</v>
      </c>
      <c r="E75">
        <f t="shared" si="2"/>
        <v>0.65542174161032363</v>
      </c>
    </row>
    <row r="76" spans="2:5" x14ac:dyDescent="0.2">
      <c r="B76" s="3">
        <f t="shared" si="3"/>
        <v>0.60000000000000131</v>
      </c>
      <c r="C76" s="3">
        <f t="shared" si="0"/>
        <v>101.2</v>
      </c>
      <c r="D76">
        <f t="shared" si="1"/>
        <v>0.1666123014458997</v>
      </c>
      <c r="E76">
        <f t="shared" si="2"/>
        <v>0.72574688224992689</v>
      </c>
    </row>
    <row r="77" spans="2:5" x14ac:dyDescent="0.2">
      <c r="B77" s="3">
        <f t="shared" si="3"/>
        <v>0.80000000000000138</v>
      </c>
      <c r="C77" s="3">
        <f t="shared" si="0"/>
        <v>101.60000000000001</v>
      </c>
      <c r="D77">
        <f t="shared" si="1"/>
        <v>0.14484577638074089</v>
      </c>
      <c r="E77">
        <f t="shared" si="2"/>
        <v>0.78814460141660458</v>
      </c>
    </row>
    <row r="78" spans="2:5" x14ac:dyDescent="0.2">
      <c r="B78" s="3">
        <f t="shared" si="3"/>
        <v>1.0000000000000013</v>
      </c>
      <c r="C78" s="3">
        <f t="shared" si="0"/>
        <v>102</v>
      </c>
      <c r="D78">
        <f t="shared" si="1"/>
        <v>0.12098536225957168</v>
      </c>
      <c r="E78">
        <f t="shared" si="2"/>
        <v>0.84134474606854304</v>
      </c>
    </row>
    <row r="79" spans="2:5" x14ac:dyDescent="0.2">
      <c r="B79" s="3">
        <f t="shared" si="3"/>
        <v>1.2000000000000013</v>
      </c>
      <c r="C79" s="3">
        <f t="shared" si="0"/>
        <v>102.4</v>
      </c>
      <c r="D79">
        <f t="shared" si="1"/>
        <v>9.7093027491606157E-2</v>
      </c>
      <c r="E79">
        <f t="shared" si="2"/>
        <v>0.88493032977829233</v>
      </c>
    </row>
    <row r="80" spans="2:5" x14ac:dyDescent="0.2">
      <c r="B80" s="3">
        <f t="shared" si="3"/>
        <v>1.4000000000000012</v>
      </c>
      <c r="C80" s="3">
        <f t="shared" si="0"/>
        <v>102.8</v>
      </c>
      <c r="D80">
        <f t="shared" si="1"/>
        <v>7.4863732817872577E-2</v>
      </c>
      <c r="E80">
        <f t="shared" si="2"/>
        <v>0.91924334076622882</v>
      </c>
    </row>
    <row r="81" spans="2:5" x14ac:dyDescent="0.2">
      <c r="B81" s="3">
        <f t="shared" si="3"/>
        <v>1.6000000000000012</v>
      </c>
      <c r="C81" s="3">
        <f t="shared" si="0"/>
        <v>103.2</v>
      </c>
      <c r="D81">
        <f t="shared" si="1"/>
        <v>5.5460417339727661E-2</v>
      </c>
      <c r="E81">
        <f t="shared" si="2"/>
        <v>0.94520070830044212</v>
      </c>
    </row>
    <row r="82" spans="2:5" x14ac:dyDescent="0.2">
      <c r="B82" s="3">
        <f t="shared" si="3"/>
        <v>1.8000000000000012</v>
      </c>
      <c r="C82" s="3">
        <f t="shared" si="0"/>
        <v>103.60000000000001</v>
      </c>
      <c r="D82">
        <f t="shared" si="1"/>
        <v>3.9475079150446776E-2</v>
      </c>
      <c r="E82">
        <f t="shared" si="2"/>
        <v>0.96406968088707456</v>
      </c>
    </row>
    <row r="83" spans="2:5" x14ac:dyDescent="0.2">
      <c r="B83" s="3">
        <f t="shared" si="3"/>
        <v>2.0000000000000013</v>
      </c>
      <c r="C83" s="3">
        <f t="shared" si="0"/>
        <v>104</v>
      </c>
      <c r="D83">
        <f t="shared" si="1"/>
        <v>2.6995483256594031E-2</v>
      </c>
      <c r="E83">
        <f t="shared" si="2"/>
        <v>0.97724986805182079</v>
      </c>
    </row>
    <row r="84" spans="2:5" x14ac:dyDescent="0.2">
      <c r="B84" s="3">
        <f t="shared" si="3"/>
        <v>2.2000000000000015</v>
      </c>
      <c r="C84" s="3">
        <f t="shared" si="0"/>
        <v>104.4</v>
      </c>
      <c r="D84">
        <f t="shared" si="1"/>
        <v>1.7737296423115608E-2</v>
      </c>
      <c r="E84">
        <f t="shared" si="2"/>
        <v>0.98609655248650152</v>
      </c>
    </row>
    <row r="85" spans="2:5" x14ac:dyDescent="0.2">
      <c r="B85" s="3">
        <f t="shared" si="3"/>
        <v>2.4000000000000017</v>
      </c>
      <c r="C85" s="3">
        <f t="shared" si="0"/>
        <v>104.8</v>
      </c>
      <c r="D85">
        <f t="shared" si="1"/>
        <v>1.1197265147421484E-2</v>
      </c>
      <c r="E85">
        <f t="shared" si="2"/>
        <v>0.99180246407540384</v>
      </c>
    </row>
    <row r="86" spans="2:5" x14ac:dyDescent="0.2">
      <c r="B86" s="3">
        <f t="shared" si="3"/>
        <v>2.6000000000000019</v>
      </c>
      <c r="C86" s="3">
        <f t="shared" si="0"/>
        <v>105.2</v>
      </c>
      <c r="D86">
        <f t="shared" si="1"/>
        <v>6.791484616842783E-3</v>
      </c>
      <c r="E86">
        <f t="shared" si="2"/>
        <v>0.99533881197628127</v>
      </c>
    </row>
    <row r="87" spans="2:5" x14ac:dyDescent="0.2">
      <c r="B87" s="3">
        <f t="shared" si="3"/>
        <v>2.800000000000002</v>
      </c>
      <c r="C87" s="3">
        <f t="shared" si="0"/>
        <v>105.60000000000001</v>
      </c>
      <c r="D87">
        <f t="shared" si="1"/>
        <v>3.9577257914899348E-3</v>
      </c>
      <c r="E87">
        <f t="shared" si="2"/>
        <v>0.99744486966957213</v>
      </c>
    </row>
    <row r="88" spans="2:5" x14ac:dyDescent="0.2">
      <c r="B88" s="3">
        <f t="shared" si="3"/>
        <v>3.0000000000000022</v>
      </c>
      <c r="C88" s="3">
        <f t="shared" si="0"/>
        <v>106</v>
      </c>
      <c r="D88">
        <f t="shared" si="1"/>
        <v>2.2159242059690038E-3</v>
      </c>
      <c r="E88">
        <f t="shared" si="2"/>
        <v>0.9986501019683699</v>
      </c>
    </row>
    <row r="89" spans="2:5" x14ac:dyDescent="0.2">
      <c r="B89" s="3">
        <f t="shared" si="3"/>
        <v>3.2000000000000024</v>
      </c>
      <c r="C89" s="3">
        <f t="shared" si="0"/>
        <v>106.4</v>
      </c>
      <c r="D89">
        <f t="shared" si="1"/>
        <v>1.1920441007324107E-3</v>
      </c>
      <c r="E89">
        <f t="shared" si="2"/>
        <v>0.99931286206208414</v>
      </c>
    </row>
    <row r="90" spans="2:5" x14ac:dyDescent="0.2">
      <c r="B90" s="3">
        <f t="shared" si="3"/>
        <v>3.4000000000000026</v>
      </c>
      <c r="C90" s="3">
        <f t="shared" si="0"/>
        <v>106.80000000000001</v>
      </c>
      <c r="D90">
        <f t="shared" si="1"/>
        <v>6.1610958423649793E-4</v>
      </c>
      <c r="E90">
        <f t="shared" si="2"/>
        <v>0.99966307073432314</v>
      </c>
    </row>
    <row r="91" spans="2:5" x14ac:dyDescent="0.2">
      <c r="B91" s="3">
        <f t="shared" si="3"/>
        <v>3.6000000000000028</v>
      </c>
      <c r="C91" s="3">
        <f t="shared" si="0"/>
        <v>107.2</v>
      </c>
      <c r="D91">
        <f t="shared" si="1"/>
        <v>3.0595096505688459E-4</v>
      </c>
      <c r="E91">
        <f t="shared" si="2"/>
        <v>0.99984089140984245</v>
      </c>
    </row>
    <row r="92" spans="2:5" x14ac:dyDescent="0.2">
      <c r="B92" s="3">
        <f t="shared" si="3"/>
        <v>3.8000000000000029</v>
      </c>
      <c r="C92" s="3">
        <f t="shared" si="0"/>
        <v>107.60000000000001</v>
      </c>
      <c r="D92">
        <f t="shared" si="1"/>
        <v>1.4597346289572767E-4</v>
      </c>
      <c r="E92">
        <f t="shared" si="2"/>
        <v>0.99992765195607491</v>
      </c>
    </row>
    <row r="93" spans="2:5" x14ac:dyDescent="0.2">
      <c r="B93" s="3">
        <f t="shared" si="3"/>
        <v>4.0000000000000027</v>
      </c>
      <c r="C93" s="3">
        <f t="shared" si="0"/>
        <v>108</v>
      </c>
      <c r="D93">
        <f t="shared" si="1"/>
        <v>6.6915112882442684E-5</v>
      </c>
      <c r="E93">
        <f t="shared" si="2"/>
        <v>0.99996832875816688</v>
      </c>
    </row>
    <row r="95" spans="2:5" x14ac:dyDescent="0.2">
      <c r="C95" s="3"/>
    </row>
    <row r="97" spans="2:5" x14ac:dyDescent="0.2">
      <c r="B97" s="2" t="s">
        <v>3</v>
      </c>
      <c r="C97" s="2" t="s">
        <v>2</v>
      </c>
      <c r="D97" s="2" t="s">
        <v>4</v>
      </c>
      <c r="E97" s="2"/>
    </row>
    <row r="98" spans="2:5" x14ac:dyDescent="0.2">
      <c r="C98" s="3">
        <f>$C$37</f>
        <v>98.316757532854169</v>
      </c>
      <c r="D98">
        <f t="shared" ref="D98:D129" si="4">NORMDIST(C98,$E$8,$E$9,FALSE)</f>
        <v>0.13998096020390399</v>
      </c>
      <c r="E98" s="3" t="s">
        <v>17</v>
      </c>
    </row>
    <row r="99" spans="2:5" x14ac:dyDescent="0.2">
      <c r="C99" s="3">
        <f t="shared" ref="C99:C130" si="5">C98+($C$178-$C$37)/80</f>
        <v>98.437798063693492</v>
      </c>
      <c r="D99">
        <f t="shared" si="4"/>
        <v>0.14702611204933577</v>
      </c>
      <c r="E99" t="s">
        <v>18</v>
      </c>
    </row>
    <row r="100" spans="2:5" x14ac:dyDescent="0.2">
      <c r="C100" s="3">
        <f t="shared" si="5"/>
        <v>98.558838594532816</v>
      </c>
      <c r="D100">
        <f t="shared" si="4"/>
        <v>0.15386126052024757</v>
      </c>
    </row>
    <row r="101" spans="2:5" x14ac:dyDescent="0.2">
      <c r="C101" s="3">
        <f t="shared" si="5"/>
        <v>98.679879125372139</v>
      </c>
      <c r="D101">
        <f t="shared" si="4"/>
        <v>0.16042550231190139</v>
      </c>
    </row>
    <row r="102" spans="2:5" x14ac:dyDescent="0.2">
      <c r="C102" s="3">
        <f t="shared" si="5"/>
        <v>98.800919656211462</v>
      </c>
      <c r="D102">
        <f t="shared" si="4"/>
        <v>0.16665825797978057</v>
      </c>
    </row>
    <row r="103" spans="2:5" x14ac:dyDescent="0.2">
      <c r="C103" s="3">
        <f t="shared" si="5"/>
        <v>98.921960187050786</v>
      </c>
      <c r="D103">
        <f t="shared" si="4"/>
        <v>0.17250018957038635</v>
      </c>
    </row>
    <row r="104" spans="2:5" x14ac:dyDescent="0.2">
      <c r="C104" s="3">
        <f t="shared" si="5"/>
        <v>99.043000717890109</v>
      </c>
      <c r="D104">
        <f t="shared" si="4"/>
        <v>0.17789413247458941</v>
      </c>
    </row>
    <row r="105" spans="2:5" x14ac:dyDescent="0.2">
      <c r="C105" s="3">
        <f t="shared" si="5"/>
        <v>99.164041248729433</v>
      </c>
      <c r="D105">
        <f t="shared" si="4"/>
        <v>0.18278602126448176</v>
      </c>
    </row>
    <row r="106" spans="2:5" x14ac:dyDescent="0.2">
      <c r="C106" s="3">
        <f t="shared" si="5"/>
        <v>99.285081779568756</v>
      </c>
      <c r="D106">
        <f t="shared" si="4"/>
        <v>0.18712578868481991</v>
      </c>
    </row>
    <row r="107" spans="2:5" x14ac:dyDescent="0.2">
      <c r="C107" s="3">
        <f t="shared" si="5"/>
        <v>99.40612231040808</v>
      </c>
      <c r="D107">
        <f t="shared" si="4"/>
        <v>0.19086821697739162</v>
      </c>
    </row>
    <row r="108" spans="2:5" x14ac:dyDescent="0.2">
      <c r="C108" s="3">
        <f t="shared" si="5"/>
        <v>99.527162841247403</v>
      </c>
      <c r="D108">
        <f t="shared" si="4"/>
        <v>0.1939737213404803</v>
      </c>
    </row>
    <row r="109" spans="2:5" x14ac:dyDescent="0.2">
      <c r="C109" s="3">
        <f t="shared" si="5"/>
        <v>99.648203372086726</v>
      </c>
      <c r="D109">
        <f t="shared" si="4"/>
        <v>0.19640904656336192</v>
      </c>
    </row>
    <row r="110" spans="2:5" x14ac:dyDescent="0.2">
      <c r="C110" s="3">
        <f t="shared" si="5"/>
        <v>99.76924390292605</v>
      </c>
      <c r="D110">
        <f t="shared" si="4"/>
        <v>0.19814785970205706</v>
      </c>
    </row>
    <row r="111" spans="2:5" x14ac:dyDescent="0.2">
      <c r="C111" s="3">
        <f t="shared" si="5"/>
        <v>99.890284433765373</v>
      </c>
      <c r="D111">
        <f t="shared" si="4"/>
        <v>0.19917122402969858</v>
      </c>
    </row>
    <row r="112" spans="2:5" x14ac:dyDescent="0.2">
      <c r="C112" s="3">
        <f t="shared" si="5"/>
        <v>100.0113249646047</v>
      </c>
      <c r="D112">
        <f t="shared" si="4"/>
        <v>0.19946794233437035</v>
      </c>
    </row>
    <row r="113" spans="3:4" x14ac:dyDescent="0.2">
      <c r="C113" s="3">
        <f t="shared" si="5"/>
        <v>100.13236549544402</v>
      </c>
      <c r="D113">
        <f t="shared" si="4"/>
        <v>0.199034760862177</v>
      </c>
    </row>
    <row r="114" spans="3:4" x14ac:dyDescent="0.2">
      <c r="C114" s="3">
        <f t="shared" si="5"/>
        <v>100.25340602628334</v>
      </c>
      <c r="D114">
        <f t="shared" si="4"/>
        <v>0.19787642871148417</v>
      </c>
    </row>
    <row r="115" spans="3:4" x14ac:dyDescent="0.2">
      <c r="C115" s="3">
        <f t="shared" si="5"/>
        <v>100.37444655712267</v>
      </c>
      <c r="D115">
        <f t="shared" si="4"/>
        <v>0.1960056111623151</v>
      </c>
    </row>
    <row r="116" spans="3:4" x14ac:dyDescent="0.2">
      <c r="C116" s="3">
        <f t="shared" si="5"/>
        <v>100.49548708796199</v>
      </c>
      <c r="D116">
        <f t="shared" si="4"/>
        <v>0.19344265915263162</v>
      </c>
    </row>
    <row r="117" spans="3:4" x14ac:dyDescent="0.2">
      <c r="C117" s="3">
        <f t="shared" si="5"/>
        <v>100.61652761880131</v>
      </c>
      <c r="D117">
        <f t="shared" si="4"/>
        <v>0.1902152407684872</v>
      </c>
    </row>
    <row r="118" spans="3:4" x14ac:dyDescent="0.2">
      <c r="C118" s="3">
        <f t="shared" si="5"/>
        <v>100.73756814964064</v>
      </c>
      <c r="D118">
        <f t="shared" si="4"/>
        <v>0.18635784407855541</v>
      </c>
    </row>
    <row r="119" spans="3:4" x14ac:dyDescent="0.2">
      <c r="C119" s="3">
        <f t="shared" si="5"/>
        <v>100.85860868047996</v>
      </c>
      <c r="D119">
        <f t="shared" si="4"/>
        <v>0.18191116380368186</v>
      </c>
    </row>
    <row r="120" spans="3:4" x14ac:dyDescent="0.2">
      <c r="C120" s="3">
        <f t="shared" si="5"/>
        <v>100.97964921131928</v>
      </c>
      <c r="D120">
        <f t="shared" si="4"/>
        <v>0.17692138706930921</v>
      </c>
    </row>
    <row r="121" spans="3:4" x14ac:dyDescent="0.2">
      <c r="C121" s="3">
        <f t="shared" si="5"/>
        <v>101.10068974215861</v>
      </c>
      <c r="D121">
        <f t="shared" si="4"/>
        <v>0.17143939575916467</v>
      </c>
    </row>
    <row r="122" spans="3:4" x14ac:dyDescent="0.2">
      <c r="C122" s="3">
        <f t="shared" si="5"/>
        <v>101.22173027299793</v>
      </c>
      <c r="D122">
        <f t="shared" si="4"/>
        <v>0.16551990470772723</v>
      </c>
    </row>
    <row r="123" spans="3:4" x14ac:dyDescent="0.2">
      <c r="C123" s="3">
        <f t="shared" si="5"/>
        <v>101.34277080383725</v>
      </c>
      <c r="D123">
        <f t="shared" si="4"/>
        <v>0.15922055609312025</v>
      </c>
    </row>
    <row r="124" spans="3:4" x14ac:dyDescent="0.2">
      <c r="C124" s="3">
        <f t="shared" si="5"/>
        <v>101.46381133467658</v>
      </c>
      <c r="D124">
        <f t="shared" si="4"/>
        <v>0.15260099090005672</v>
      </c>
    </row>
    <row r="125" spans="3:4" x14ac:dyDescent="0.2">
      <c r="C125" s="3">
        <f t="shared" si="5"/>
        <v>101.5848518655159</v>
      </c>
      <c r="D125">
        <f t="shared" si="4"/>
        <v>0.14572191821584202</v>
      </c>
    </row>
    <row r="126" spans="3:4" x14ac:dyDescent="0.2">
      <c r="C126" s="3">
        <f t="shared" si="5"/>
        <v>101.70589239635522</v>
      </c>
      <c r="D126">
        <f t="shared" si="4"/>
        <v>0.13864420242472719</v>
      </c>
    </row>
    <row r="127" spans="3:4" x14ac:dyDescent="0.2">
      <c r="C127" s="3">
        <f t="shared" si="5"/>
        <v>101.82693292719455</v>
      </c>
      <c r="D127">
        <f t="shared" si="4"/>
        <v>0.1314279871209543</v>
      </c>
    </row>
    <row r="128" spans="3:4" x14ac:dyDescent="0.2">
      <c r="C128" s="3">
        <f t="shared" si="5"/>
        <v>101.94797345803387</v>
      </c>
      <c r="D128">
        <f t="shared" si="4"/>
        <v>0.12413187283035759</v>
      </c>
    </row>
    <row r="129" spans="3:4" x14ac:dyDescent="0.2">
      <c r="C129" s="3">
        <f t="shared" si="5"/>
        <v>102.06901398887319</v>
      </c>
      <c r="D129">
        <f t="shared" si="4"/>
        <v>0.11681216349084471</v>
      </c>
    </row>
    <row r="130" spans="3:4" x14ac:dyDescent="0.2">
      <c r="C130" s="3">
        <f t="shared" si="5"/>
        <v>102.19005451971252</v>
      </c>
      <c r="D130">
        <f t="shared" ref="D130:D161" si="6">NORMDIST(C130,$E$8,$E$9,FALSE)</f>
        <v>0.10952219418105318</v>
      </c>
    </row>
    <row r="131" spans="3:4" x14ac:dyDescent="0.2">
      <c r="C131" s="3">
        <f t="shared" ref="C131:C162" si="7">C130+($C$178-$C$37)/80</f>
        <v>102.31109505055184</v>
      </c>
      <c r="D131">
        <f t="shared" si="6"/>
        <v>0.10231174989870842</v>
      </c>
    </row>
    <row r="132" spans="3:4" x14ac:dyDescent="0.2">
      <c r="C132" s="3">
        <f t="shared" si="7"/>
        <v>102.43213558139117</v>
      </c>
      <c r="D132">
        <f t="shared" si="6"/>
        <v>9.5226582373564947E-2</v>
      </c>
    </row>
    <row r="133" spans="3:4" x14ac:dyDescent="0.2">
      <c r="C133" s="3">
        <f t="shared" si="7"/>
        <v>102.55317611223049</v>
      </c>
      <c r="D133">
        <f t="shared" si="6"/>
        <v>8.8308029051306372E-2</v>
      </c>
    </row>
    <row r="134" spans="3:4" x14ac:dyDescent="0.2">
      <c r="C134" s="3">
        <f t="shared" si="7"/>
        <v>102.67421664306981</v>
      </c>
      <c r="D134">
        <f t="shared" si="6"/>
        <v>8.1592735596836802E-2</v>
      </c>
    </row>
    <row r="135" spans="3:4" x14ac:dyDescent="0.2">
      <c r="C135" s="3">
        <f t="shared" si="7"/>
        <v>102.79525717390914</v>
      </c>
      <c r="D135">
        <f t="shared" si="6"/>
        <v>7.5112480622567021E-2</v>
      </c>
    </row>
    <row r="136" spans="3:4" x14ac:dyDescent="0.2">
      <c r="C136" s="3">
        <f t="shared" si="7"/>
        <v>102.91629770474846</v>
      </c>
      <c r="D136">
        <f t="shared" si="6"/>
        <v>6.8894098923469108E-2</v>
      </c>
    </row>
    <row r="137" spans="3:4" x14ac:dyDescent="0.2">
      <c r="C137" s="3">
        <f t="shared" si="7"/>
        <v>103.03733823558778</v>
      </c>
      <c r="D137">
        <f t="shared" si="6"/>
        <v>6.2959497356938732E-2</v>
      </c>
    </row>
    <row r="138" spans="3:4" x14ac:dyDescent="0.2">
      <c r="C138" s="3">
        <f t="shared" si="7"/>
        <v>103.15837876642711</v>
      </c>
      <c r="D138">
        <f t="shared" si="6"/>
        <v>5.7325755688717929E-2</v>
      </c>
    </row>
    <row r="139" spans="3:4" x14ac:dyDescent="0.2">
      <c r="C139" s="3">
        <f t="shared" si="7"/>
        <v>103.27941929726643</v>
      </c>
      <c r="D139">
        <f t="shared" si="6"/>
        <v>5.2005303268145384E-2</v>
      </c>
    </row>
    <row r="140" spans="3:4" x14ac:dyDescent="0.2">
      <c r="C140" s="3">
        <f t="shared" si="7"/>
        <v>103.40045982810575</v>
      </c>
      <c r="D140">
        <f t="shared" si="6"/>
        <v>4.700616131361824E-2</v>
      </c>
    </row>
    <row r="141" spans="3:4" x14ac:dyDescent="0.2">
      <c r="C141" s="3">
        <f t="shared" si="7"/>
        <v>103.52150035894508</v>
      </c>
      <c r="D141">
        <f t="shared" si="6"/>
        <v>4.2332239884683612E-2</v>
      </c>
    </row>
    <row r="142" spans="3:4" x14ac:dyDescent="0.2">
      <c r="C142" s="3">
        <f t="shared" si="7"/>
        <v>103.6425408897844</v>
      </c>
      <c r="D142">
        <f t="shared" si="6"/>
        <v>3.7983678279592488E-2</v>
      </c>
    </row>
    <row r="143" spans="3:4" x14ac:dyDescent="0.2">
      <c r="C143" s="3">
        <f t="shared" si="7"/>
        <v>103.76358142062372</v>
      </c>
      <c r="D143">
        <f t="shared" si="6"/>
        <v>3.395721760364296E-2</v>
      </c>
    </row>
    <row r="144" spans="3:4" x14ac:dyDescent="0.2">
      <c r="C144" s="3">
        <f t="shared" si="7"/>
        <v>103.88462195146305</v>
      </c>
      <c r="D144">
        <f t="shared" si="6"/>
        <v>3.0246594571591599E-2</v>
      </c>
    </row>
    <row r="145" spans="3:4" x14ac:dyDescent="0.2">
      <c r="C145" s="3">
        <f t="shared" si="7"/>
        <v>104.00566248230237</v>
      </c>
      <c r="D145">
        <f t="shared" si="6"/>
        <v>2.6842946196540644E-2</v>
      </c>
    </row>
    <row r="146" spans="3:4" x14ac:dyDescent="0.2">
      <c r="C146" s="3">
        <f t="shared" si="7"/>
        <v>104.12670301314169</v>
      </c>
      <c r="D146">
        <f t="shared" si="6"/>
        <v>2.3735215832359099E-2</v>
      </c>
    </row>
    <row r="147" spans="3:4" x14ac:dyDescent="0.2">
      <c r="C147" s="3">
        <f t="shared" si="7"/>
        <v>104.24774354398102</v>
      </c>
      <c r="D147">
        <f t="shared" si="6"/>
        <v>2.0910552028106828E-2</v>
      </c>
    </row>
    <row r="148" spans="3:4" x14ac:dyDescent="0.2">
      <c r="C148" s="3">
        <f t="shared" si="7"/>
        <v>104.36878407482034</v>
      </c>
      <c r="D148">
        <f t="shared" si="6"/>
        <v>1.8354692771409626E-2</v>
      </c>
    </row>
    <row r="149" spans="3:4" x14ac:dyDescent="0.2">
      <c r="C149" s="3">
        <f t="shared" si="7"/>
        <v>104.48982460565966</v>
      </c>
      <c r="D149">
        <f t="shared" si="6"/>
        <v>1.6052328894634999E-2</v>
      </c>
    </row>
    <row r="150" spans="3:4" x14ac:dyDescent="0.2">
      <c r="C150" s="3">
        <f t="shared" si="7"/>
        <v>104.61086513649899</v>
      </c>
      <c r="D150">
        <f t="shared" si="6"/>
        <v>1.3987441647163604E-2</v>
      </c>
    </row>
    <row r="151" spans="3:4" x14ac:dyDescent="0.2">
      <c r="C151" s="3">
        <f t="shared" si="7"/>
        <v>104.73190566733831</v>
      </c>
      <c r="D151">
        <f t="shared" si="6"/>
        <v>1.2143610657344364E-2</v>
      </c>
    </row>
    <row r="152" spans="3:4" x14ac:dyDescent="0.2">
      <c r="C152" s="3">
        <f t="shared" si="7"/>
        <v>104.85294619817763</v>
      </c>
      <c r="D152">
        <f t="shared" si="6"/>
        <v>1.0504289682425961E-2</v>
      </c>
    </row>
    <row r="153" spans="3:4" x14ac:dyDescent="0.2">
      <c r="C153" s="3">
        <f t="shared" si="7"/>
        <v>104.97398672901696</v>
      </c>
      <c r="D153">
        <f t="shared" si="6"/>
        <v>9.0530486434352072E-3</v>
      </c>
    </row>
    <row r="154" spans="3:4" x14ac:dyDescent="0.2">
      <c r="C154" s="3">
        <f t="shared" si="7"/>
        <v>105.09502725985628</v>
      </c>
      <c r="D154">
        <f t="shared" si="6"/>
        <v>7.7737814405813652E-3</v>
      </c>
    </row>
    <row r="155" spans="3:4" x14ac:dyDescent="0.2">
      <c r="C155" s="3">
        <f t="shared" si="7"/>
        <v>105.2160677906956</v>
      </c>
      <c r="D155">
        <f t="shared" si="6"/>
        <v>6.6508799257504097E-3</v>
      </c>
    </row>
    <row r="156" spans="3:4" x14ac:dyDescent="0.2">
      <c r="C156" s="3">
        <f t="shared" si="7"/>
        <v>105.33710832153493</v>
      </c>
      <c r="D156">
        <f t="shared" si="6"/>
        <v>5.6693751607595315E-3</v>
      </c>
    </row>
    <row r="157" spans="3:4" x14ac:dyDescent="0.2">
      <c r="C157" s="3">
        <f t="shared" si="7"/>
        <v>105.45814885237425</v>
      </c>
      <c r="D157">
        <f t="shared" si="6"/>
        <v>4.8150477078973989E-3</v>
      </c>
    </row>
    <row r="158" spans="3:4" x14ac:dyDescent="0.2">
      <c r="C158" s="3">
        <f t="shared" si="7"/>
        <v>105.57918938321357</v>
      </c>
      <c r="D158">
        <f t="shared" si="6"/>
        <v>4.0745091827884081E-3</v>
      </c>
    </row>
    <row r="159" spans="3:4" x14ac:dyDescent="0.2">
      <c r="C159" s="3">
        <f t="shared" si="7"/>
        <v>105.7002299140529</v>
      </c>
      <c r="D159">
        <f t="shared" si="6"/>
        <v>3.4352576532468452E-3</v>
      </c>
    </row>
    <row r="160" spans="3:4" x14ac:dyDescent="0.2">
      <c r="C160" s="3">
        <f t="shared" si="7"/>
        <v>105.82127044489222</v>
      </c>
      <c r="D160">
        <f t="shared" si="6"/>
        <v>2.8857096997226476E-3</v>
      </c>
    </row>
    <row r="161" spans="3:4" x14ac:dyDescent="0.2">
      <c r="C161" s="3">
        <f t="shared" si="7"/>
        <v>105.94231097573154</v>
      </c>
      <c r="D161">
        <f t="shared" si="6"/>
        <v>2.4152120742660689E-3</v>
      </c>
    </row>
    <row r="162" spans="3:4" x14ac:dyDescent="0.2">
      <c r="C162" s="3">
        <f t="shared" si="7"/>
        <v>106.06335150657087</v>
      </c>
      <c r="D162">
        <f t="shared" ref="D162:D178" si="8">NORMDIST(C162,$E$8,$E$9,FALSE)</f>
        <v>2.0140359187852722E-3</v>
      </c>
    </row>
    <row r="163" spans="3:4" x14ac:dyDescent="0.2">
      <c r="C163" s="3">
        <f t="shared" ref="C163:C177" si="9">C162+($C$178-$C$37)/80</f>
        <v>106.18439203741019</v>
      </c>
      <c r="D163">
        <f t="shared" si="8"/>
        <v>1.6733564441241012E-3</v>
      </c>
    </row>
    <row r="164" spans="3:4" x14ac:dyDescent="0.2">
      <c r="C164" s="3">
        <f t="shared" si="9"/>
        <v>106.30543256824951</v>
      </c>
      <c r="D164">
        <f t="shared" si="8"/>
        <v>1.3852208440628135E-3</v>
      </c>
    </row>
    <row r="165" spans="3:4" x14ac:dyDescent="0.2">
      <c r="C165" s="3">
        <f t="shared" si="9"/>
        <v>106.42647309908884</v>
      </c>
      <c r="D165">
        <f t="shared" si="8"/>
        <v>1.1425070375557403E-3</v>
      </c>
    </row>
    <row r="166" spans="3:4" x14ac:dyDescent="0.2">
      <c r="C166" s="3">
        <f t="shared" si="9"/>
        <v>106.54751362992816</v>
      </c>
      <c r="D166">
        <f t="shared" si="8"/>
        <v>9.38875612551917E-4</v>
      </c>
    </row>
    <row r="167" spans="3:4" x14ac:dyDescent="0.2">
      <c r="C167" s="3">
        <f t="shared" si="9"/>
        <v>106.66855416076748</v>
      </c>
      <c r="D167">
        <f t="shared" si="8"/>
        <v>7.687170987366414E-4</v>
      </c>
    </row>
    <row r="168" spans="3:4" x14ac:dyDescent="0.2">
      <c r="C168" s="3">
        <f t="shared" si="9"/>
        <v>106.78959469160681</v>
      </c>
      <c r="D168">
        <f t="shared" si="8"/>
        <v>6.2709643627216634E-4</v>
      </c>
    </row>
    <row r="169" spans="3:4" x14ac:dyDescent="0.2">
      <c r="C169" s="3">
        <f t="shared" si="9"/>
        <v>106.91063522244613</v>
      </c>
      <c r="D169">
        <f t="shared" si="8"/>
        <v>5.09696243341109E-4</v>
      </c>
    </row>
    <row r="170" spans="3:4" x14ac:dyDescent="0.2">
      <c r="C170" s="3">
        <f t="shared" si="9"/>
        <v>107.03167575328546</v>
      </c>
      <c r="D170">
        <f t="shared" si="8"/>
        <v>4.1276022558756802E-4</v>
      </c>
    </row>
    <row r="171" spans="3:4" x14ac:dyDescent="0.2">
      <c r="C171" s="3">
        <f t="shared" si="9"/>
        <v>107.15271628412478</v>
      </c>
      <c r="D171">
        <f t="shared" si="8"/>
        <v>3.3303782231349914E-4</v>
      </c>
    </row>
    <row r="172" spans="3:4" x14ac:dyDescent="0.2">
      <c r="C172" s="3">
        <f t="shared" si="9"/>
        <v>107.2737568149641</v>
      </c>
      <c r="D172">
        <f t="shared" si="8"/>
        <v>2.6773095279986699E-4</v>
      </c>
    </row>
    <row r="173" spans="3:4" x14ac:dyDescent="0.2">
      <c r="C173" s="3">
        <f t="shared" si="9"/>
        <v>107.39479734580343</v>
      </c>
      <c r="D173">
        <f t="shared" si="8"/>
        <v>2.1444351514057942E-4</v>
      </c>
    </row>
    <row r="174" spans="3:4" x14ac:dyDescent="0.2">
      <c r="C174" s="3">
        <f t="shared" si="9"/>
        <v>107.51583787664275</v>
      </c>
      <c r="D174">
        <f t="shared" si="8"/>
        <v>1.7113410188347922E-4</v>
      </c>
    </row>
    <row r="175" spans="3:4" x14ac:dyDescent="0.2">
      <c r="C175" s="3">
        <f t="shared" si="9"/>
        <v>107.63687840748207</v>
      </c>
      <c r="D175">
        <f t="shared" si="8"/>
        <v>1.3607223274518092E-4</v>
      </c>
    </row>
    <row r="176" spans="3:4" x14ac:dyDescent="0.2">
      <c r="C176" s="3">
        <f t="shared" si="9"/>
        <v>107.7579189383214</v>
      </c>
      <c r="D176">
        <f t="shared" si="8"/>
        <v>1.0779826486829467E-4</v>
      </c>
    </row>
    <row r="177" spans="2:5" x14ac:dyDescent="0.2">
      <c r="C177" s="3">
        <f t="shared" si="9"/>
        <v>107.87895946916072</v>
      </c>
      <c r="D177">
        <f t="shared" si="8"/>
        <v>8.508702485919056E-5</v>
      </c>
    </row>
    <row r="178" spans="2:5" x14ac:dyDescent="0.2">
      <c r="B178">
        <v>4</v>
      </c>
      <c r="C178" s="3">
        <f>B178*$E$9+$E$8</f>
        <v>108</v>
      </c>
      <c r="D178">
        <f t="shared" si="8"/>
        <v>6.6915112882442684E-5</v>
      </c>
      <c r="E178" t="s">
        <v>16</v>
      </c>
    </row>
  </sheetData>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10241" r:id="rId4">
          <objectPr defaultSize="0" autoPict="0" r:id="rId5">
            <anchor moveWithCells="1">
              <from>
                <xdr:col>1</xdr:col>
                <xdr:colOff>352425</xdr:colOff>
                <xdr:row>45</xdr:row>
                <xdr:rowOff>133350</xdr:rowOff>
              </from>
              <to>
                <xdr:col>4</xdr:col>
                <xdr:colOff>561975</xdr:colOff>
                <xdr:row>50</xdr:row>
                <xdr:rowOff>114300</xdr:rowOff>
              </to>
            </anchor>
          </objectPr>
        </oleObject>
      </mc:Choice>
      <mc:Fallback>
        <oleObject progId="Equation.3" shapeId="10241" r:id="rId4"/>
      </mc:Fallback>
    </mc:AlternateContent>
    <mc:AlternateContent xmlns:mc="http://schemas.openxmlformats.org/markup-compatibility/2006">
      <mc:Choice Requires="x14">
        <oleObject progId="Equation.3" shapeId="10242" r:id="rId6">
          <objectPr defaultSize="0" autoPict="0" r:id="rId7">
            <anchor moveWithCells="1">
              <from>
                <xdr:col>3</xdr:col>
                <xdr:colOff>171450</xdr:colOff>
                <xdr:row>42</xdr:row>
                <xdr:rowOff>133350</xdr:rowOff>
              </from>
              <to>
                <xdr:col>4</xdr:col>
                <xdr:colOff>200025</xdr:colOff>
                <xdr:row>45</xdr:row>
                <xdr:rowOff>38100</xdr:rowOff>
              </to>
            </anchor>
          </objectPr>
        </oleObject>
      </mc:Choice>
      <mc:Fallback>
        <oleObject progId="Equation.3" shapeId="10242" r:id="rId6"/>
      </mc:Fallback>
    </mc:AlternateContent>
  </oleObjects>
  <mc:AlternateContent xmlns:mc="http://schemas.openxmlformats.org/markup-compatibility/2006">
    <mc:Choice Requires="x14">
      <controls>
        <mc:AlternateContent xmlns:mc="http://schemas.openxmlformats.org/markup-compatibility/2006">
          <mc:Choice Requires="x14">
            <control shapeId="10243" r:id="rId8" name="Scroll Bar 3">
              <controlPr defaultSize="0" autoPict="0">
                <anchor moveWithCells="1">
                  <from>
                    <xdr:col>1</xdr:col>
                    <xdr:colOff>571500</xdr:colOff>
                    <xdr:row>12</xdr:row>
                    <xdr:rowOff>104775</xdr:rowOff>
                  </from>
                  <to>
                    <xdr:col>5</xdr:col>
                    <xdr:colOff>390525</xdr:colOff>
                    <xdr:row>13</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178"/>
  <sheetViews>
    <sheetView showGridLines="0" workbookViewId="0">
      <selection activeCell="E16" sqref="E16"/>
    </sheetView>
  </sheetViews>
  <sheetFormatPr defaultRowHeight="12.75" x14ac:dyDescent="0.2"/>
  <cols>
    <col min="8" max="8" width="8.375" customWidth="1"/>
  </cols>
  <sheetData>
    <row r="1" spans="2:9" ht="13.5" thickBot="1" x14ac:dyDescent="0.25"/>
    <row r="2" spans="2:9" ht="13.5" thickTop="1" x14ac:dyDescent="0.2">
      <c r="B2" s="24"/>
      <c r="C2" s="25"/>
      <c r="D2" s="25"/>
      <c r="E2" s="25"/>
      <c r="F2" s="25"/>
      <c r="G2" s="25"/>
      <c r="H2" s="25"/>
      <c r="I2" s="26"/>
    </row>
    <row r="3" spans="2:9" x14ac:dyDescent="0.2">
      <c r="B3" s="23" t="s">
        <v>36</v>
      </c>
      <c r="C3" s="27"/>
      <c r="D3" s="27"/>
      <c r="E3" s="27"/>
      <c r="F3" s="27"/>
      <c r="G3" s="27"/>
      <c r="H3" s="27"/>
      <c r="I3" s="28"/>
    </row>
    <row r="4" spans="2:9" x14ac:dyDescent="0.2">
      <c r="B4" s="23" t="s">
        <v>38</v>
      </c>
      <c r="C4" s="27"/>
      <c r="D4" s="27"/>
      <c r="E4" s="27"/>
      <c r="F4" s="27"/>
      <c r="G4" s="27"/>
      <c r="H4" s="27"/>
      <c r="I4" s="28"/>
    </row>
    <row r="5" spans="2:9" x14ac:dyDescent="0.2">
      <c r="B5" s="29"/>
      <c r="C5" s="27"/>
      <c r="D5" s="27"/>
      <c r="E5" s="27"/>
      <c r="F5" s="27"/>
      <c r="G5" s="27"/>
      <c r="H5" s="27"/>
      <c r="I5" s="28"/>
    </row>
    <row r="6" spans="2:9" x14ac:dyDescent="0.2">
      <c r="B6" s="30" t="s">
        <v>33</v>
      </c>
      <c r="C6" s="27"/>
      <c r="D6" s="27"/>
      <c r="E6" s="27"/>
      <c r="F6" s="27"/>
      <c r="G6" s="27"/>
      <c r="H6" s="27"/>
      <c r="I6" s="28"/>
    </row>
    <row r="7" spans="2:9" x14ac:dyDescent="0.2">
      <c r="B7" s="29"/>
      <c r="C7" s="27"/>
      <c r="F7" s="27"/>
      <c r="G7" s="27"/>
      <c r="H7" s="27"/>
      <c r="I7" s="28"/>
    </row>
    <row r="8" spans="2:9" x14ac:dyDescent="0.2">
      <c r="B8" s="29"/>
      <c r="C8" s="36"/>
      <c r="D8" s="31" t="s">
        <v>0</v>
      </c>
      <c r="E8" s="20">
        <v>100</v>
      </c>
      <c r="F8" s="27"/>
      <c r="G8" s="27"/>
      <c r="H8" s="27"/>
      <c r="I8" s="28"/>
    </row>
    <row r="9" spans="2:9" x14ac:dyDescent="0.2">
      <c r="B9" s="29"/>
      <c r="C9" s="36"/>
      <c r="D9" s="31" t="s">
        <v>1</v>
      </c>
      <c r="E9" s="20">
        <v>2</v>
      </c>
      <c r="F9" s="27"/>
      <c r="G9" s="27"/>
      <c r="H9" s="27"/>
      <c r="I9" s="28"/>
    </row>
    <row r="10" spans="2:9" x14ac:dyDescent="0.2">
      <c r="B10" s="29"/>
      <c r="C10" s="27"/>
      <c r="D10" s="27"/>
      <c r="E10" s="27"/>
      <c r="F10" s="27"/>
      <c r="G10" s="27"/>
      <c r="H10" s="27"/>
      <c r="I10" s="28"/>
    </row>
    <row r="11" spans="2:9" x14ac:dyDescent="0.2">
      <c r="B11" s="32" t="s">
        <v>34</v>
      </c>
      <c r="C11" s="27"/>
      <c r="D11" s="27"/>
      <c r="E11" s="27"/>
      <c r="F11" s="27"/>
      <c r="G11" s="27"/>
      <c r="H11" s="27"/>
      <c r="I11" s="28"/>
    </row>
    <row r="12" spans="2:9" x14ac:dyDescent="0.2">
      <c r="B12" s="29"/>
      <c r="C12" s="27"/>
      <c r="D12" s="27"/>
      <c r="E12" s="27"/>
      <c r="F12" s="27"/>
      <c r="G12" s="27"/>
      <c r="H12" s="27"/>
      <c r="I12" s="28"/>
    </row>
    <row r="13" spans="2:9" x14ac:dyDescent="0.2">
      <c r="B13" s="33"/>
      <c r="C13" s="27"/>
      <c r="D13" s="27"/>
      <c r="E13" s="27"/>
      <c r="F13" s="27"/>
      <c r="G13" s="27"/>
      <c r="H13" s="27"/>
      <c r="I13" s="28"/>
    </row>
    <row r="14" spans="2:9" x14ac:dyDescent="0.2">
      <c r="B14" s="34"/>
      <c r="C14" s="27"/>
      <c r="D14" s="27"/>
      <c r="E14" s="27"/>
      <c r="F14" s="27"/>
      <c r="G14" s="27"/>
      <c r="H14" s="27"/>
      <c r="I14" s="28"/>
    </row>
    <row r="15" spans="2:9" x14ac:dyDescent="0.2">
      <c r="B15" s="35"/>
      <c r="C15" s="27"/>
      <c r="D15" s="27"/>
      <c r="E15" s="27"/>
      <c r="F15" s="27"/>
      <c r="G15" s="27"/>
      <c r="H15" s="27"/>
      <c r="I15" s="28"/>
    </row>
    <row r="16" spans="2:9" x14ac:dyDescent="0.2">
      <c r="B16" s="37"/>
      <c r="C16" s="27"/>
      <c r="D16" s="51" t="s">
        <v>30</v>
      </c>
      <c r="E16" s="39">
        <f>E36</f>
        <v>80</v>
      </c>
      <c r="F16" s="40" t="s">
        <v>23</v>
      </c>
      <c r="G16" s="27"/>
      <c r="H16" s="27"/>
      <c r="I16" s="28"/>
    </row>
    <row r="17" spans="2:9" x14ac:dyDescent="0.2">
      <c r="B17" s="29"/>
      <c r="C17" s="27"/>
      <c r="D17" s="27"/>
      <c r="E17" s="27"/>
      <c r="F17" s="27"/>
      <c r="G17" s="27"/>
      <c r="H17" s="27"/>
      <c r="I17" s="28"/>
    </row>
    <row r="18" spans="2:9" x14ac:dyDescent="0.2">
      <c r="B18" s="41"/>
      <c r="C18" s="49" t="s">
        <v>29</v>
      </c>
      <c r="D18" s="54">
        <f>$E$16/100</f>
        <v>0.8</v>
      </c>
      <c r="E18" s="27"/>
      <c r="F18" s="27"/>
      <c r="G18" s="27"/>
      <c r="H18" s="27"/>
      <c r="I18" s="28"/>
    </row>
    <row r="19" spans="2:9" x14ac:dyDescent="0.2">
      <c r="B19" s="29"/>
      <c r="C19" s="27"/>
      <c r="D19" s="27"/>
      <c r="E19" s="27"/>
      <c r="F19" s="27"/>
      <c r="G19" s="27"/>
      <c r="H19" s="27"/>
      <c r="I19" s="28"/>
    </row>
    <row r="20" spans="2:9" x14ac:dyDescent="0.2">
      <c r="B20" s="42" t="s">
        <v>35</v>
      </c>
      <c r="C20" s="27"/>
      <c r="D20" s="27"/>
      <c r="E20" s="27"/>
      <c r="F20" s="27"/>
      <c r="G20" s="27"/>
      <c r="H20" s="27"/>
      <c r="I20" s="28"/>
    </row>
    <row r="21" spans="2:9" x14ac:dyDescent="0.2">
      <c r="B21" s="29"/>
      <c r="C21" s="27" t="str">
        <f>"X: Mean = "&amp;$E$8&amp;" and Standard Deviation = "&amp;$E$9</f>
        <v>X: Mean = 100 and Standard Deviation = 2</v>
      </c>
      <c r="D21" s="27"/>
      <c r="E21" s="27"/>
      <c r="F21" s="27"/>
      <c r="G21" s="27"/>
      <c r="H21" s="27"/>
      <c r="I21" s="28"/>
    </row>
    <row r="22" spans="2:9" x14ac:dyDescent="0.2">
      <c r="B22" s="29"/>
      <c r="C22" s="52" t="str">
        <f>"Given P(X &lt; a) = "&amp;$E$16&amp;"%, a = "&amp;$C$28</f>
        <v>Given P(X &lt; a) = 80%, a = 101.683</v>
      </c>
      <c r="D22" s="27"/>
      <c r="E22" s="27"/>
      <c r="F22" s="27"/>
      <c r="G22" s="27"/>
      <c r="H22" s="27"/>
      <c r="I22" s="28"/>
    </row>
    <row r="23" spans="2:9" x14ac:dyDescent="0.2">
      <c r="B23" s="29"/>
      <c r="C23" s="27" t="str">
        <f>"P(X &lt; a) = P(X &lt; "&amp;$C28&amp;") = "&amp;E$16&amp;"%"</f>
        <v>P(X &lt; a) = P(X &lt; 101.683) = 80%</v>
      </c>
      <c r="D23" s="27"/>
      <c r="E23" s="27"/>
      <c r="F23" s="27"/>
      <c r="G23" s="27"/>
      <c r="H23" s="27"/>
      <c r="I23" s="28"/>
    </row>
    <row r="24" spans="2:9" x14ac:dyDescent="0.2">
      <c r="B24" s="29"/>
      <c r="C24" s="27" t="str">
        <f>"With "&amp;$E$16&amp;"% on the left-hand side, the region is (-infinite, "&amp;$C$28&amp;")"</f>
        <v>With 80% on the left-hand side, the region is (-infinite, 101.683)</v>
      </c>
      <c r="D24" s="27"/>
      <c r="E24" s="27"/>
      <c r="F24" s="27"/>
      <c r="G24" s="27"/>
      <c r="H24" s="27"/>
      <c r="I24" s="28"/>
    </row>
    <row r="25" spans="2:9" x14ac:dyDescent="0.2">
      <c r="B25" s="29"/>
      <c r="C25" s="27"/>
      <c r="D25" s="27"/>
      <c r="E25" s="27"/>
      <c r="F25" s="27"/>
      <c r="G25" s="27"/>
      <c r="H25" s="27"/>
      <c r="I25" s="28"/>
    </row>
    <row r="26" spans="2:9" x14ac:dyDescent="0.2">
      <c r="B26" s="47" t="s">
        <v>37</v>
      </c>
      <c r="C26" s="50"/>
      <c r="D26" s="50"/>
      <c r="E26" s="27"/>
      <c r="F26" s="27"/>
      <c r="G26" s="27"/>
      <c r="H26" s="27"/>
      <c r="I26" s="28"/>
    </row>
    <row r="27" spans="2:9" x14ac:dyDescent="0.2">
      <c r="B27" s="29"/>
      <c r="C27" s="27"/>
      <c r="D27" s="53"/>
      <c r="E27" s="27"/>
      <c r="F27" s="27"/>
      <c r="G27" s="27"/>
      <c r="H27" s="27"/>
      <c r="I27" s="28"/>
    </row>
    <row r="28" spans="2:9" ht="15" x14ac:dyDescent="0.25">
      <c r="B28" s="55" t="s">
        <v>27</v>
      </c>
      <c r="C28" s="43">
        <f>ROUND($C$37,3)</f>
        <v>101.68300000000001</v>
      </c>
      <c r="D28" s="27"/>
      <c r="E28" s="27"/>
      <c r="F28" s="27"/>
      <c r="G28" s="27"/>
      <c r="H28" s="27"/>
      <c r="I28" s="28"/>
    </row>
    <row r="29" spans="2:9" ht="13.5" thickBot="1" x14ac:dyDescent="0.25">
      <c r="B29" s="44"/>
      <c r="C29" s="45"/>
      <c r="D29" s="45"/>
      <c r="E29" s="45"/>
      <c r="F29" s="45"/>
      <c r="G29" s="45"/>
      <c r="H29" s="45"/>
      <c r="I29" s="46"/>
    </row>
    <row r="30" spans="2:9" ht="13.5" thickTop="1" x14ac:dyDescent="0.2"/>
    <row r="33" spans="2:7" x14ac:dyDescent="0.2">
      <c r="G33" s="4"/>
    </row>
    <row r="34" spans="2:7" x14ac:dyDescent="0.2">
      <c r="B34" s="6" t="s">
        <v>24</v>
      </c>
      <c r="C34" s="5"/>
      <c r="D34" s="5"/>
      <c r="E34" s="5"/>
    </row>
    <row r="36" spans="2:7" x14ac:dyDescent="0.2">
      <c r="B36" s="8" t="s">
        <v>3</v>
      </c>
      <c r="C36" s="19">
        <f>IF(E16=0,-4,NORMINV($D$18,0,1))</f>
        <v>0.84162123357291474</v>
      </c>
      <c r="E36" s="59">
        <v>80</v>
      </c>
    </row>
    <row r="37" spans="2:7" x14ac:dyDescent="0.2">
      <c r="B37" s="8" t="s">
        <v>2</v>
      </c>
      <c r="C37" s="9">
        <f>C36*$E$9+$E$8</f>
        <v>101.68324246714583</v>
      </c>
      <c r="E37" s="18" t="s">
        <v>52</v>
      </c>
    </row>
    <row r="39" spans="2:7" x14ac:dyDescent="0.2">
      <c r="B39" s="6" t="s">
        <v>12</v>
      </c>
      <c r="C39" s="5"/>
      <c r="D39" s="5"/>
      <c r="E39" s="5"/>
      <c r="F39" s="22"/>
    </row>
    <row r="40" spans="2:7" x14ac:dyDescent="0.2">
      <c r="B40" s="12" t="s">
        <v>11</v>
      </c>
    </row>
    <row r="41" spans="2:7" x14ac:dyDescent="0.2">
      <c r="B41">
        <f ca="1">NORMINV(RAND(),$E$8,$E$9)</f>
        <v>102.3806282686503</v>
      </c>
    </row>
    <row r="43" spans="2:7" x14ac:dyDescent="0.2">
      <c r="B43" s="7" t="s">
        <v>5</v>
      </c>
    </row>
    <row r="44" spans="2:7" ht="14.25" x14ac:dyDescent="0.25">
      <c r="B44" s="1" t="s">
        <v>6</v>
      </c>
      <c r="C44" s="21">
        <v>-4</v>
      </c>
    </row>
    <row r="45" spans="2:7" ht="14.25" x14ac:dyDescent="0.25">
      <c r="B45" s="1" t="s">
        <v>7</v>
      </c>
      <c r="C45" s="21">
        <v>4</v>
      </c>
    </row>
    <row r="52" spans="2:5" x14ac:dyDescent="0.2">
      <c r="B52" s="2" t="s">
        <v>3</v>
      </c>
      <c r="C52" s="2" t="s">
        <v>2</v>
      </c>
      <c r="D52" s="2" t="s">
        <v>4</v>
      </c>
      <c r="E52" s="2" t="s">
        <v>8</v>
      </c>
    </row>
    <row r="53" spans="2:5" x14ac:dyDescent="0.2">
      <c r="B53" s="3">
        <f>C44</f>
        <v>-4</v>
      </c>
      <c r="C53" s="3">
        <f t="shared" ref="C53:C93" si="0">B53*$E$9+$E$8</f>
        <v>92</v>
      </c>
      <c r="D53">
        <f t="shared" ref="D53:D93" si="1">NORMDIST(C53,$E$8,$E$9,FALSE)</f>
        <v>6.6915112882442684E-5</v>
      </c>
      <c r="E53">
        <f t="shared" ref="E53:E93" si="2">NORMDIST(C53,$E$8,$E$9,TRUE)</f>
        <v>3.1671241833119857E-5</v>
      </c>
    </row>
    <row r="54" spans="2:5" x14ac:dyDescent="0.2">
      <c r="B54" s="3">
        <f t="shared" ref="B54:B93" si="3">($C$45-$C$44)/40+B53</f>
        <v>-3.8</v>
      </c>
      <c r="C54" s="3">
        <f t="shared" si="0"/>
        <v>92.4</v>
      </c>
      <c r="D54">
        <f t="shared" si="1"/>
        <v>1.4597346289573171E-4</v>
      </c>
      <c r="E54">
        <f t="shared" si="2"/>
        <v>7.2348043925120681E-5</v>
      </c>
    </row>
    <row r="55" spans="2:5" x14ac:dyDescent="0.2">
      <c r="B55" s="3">
        <f t="shared" si="3"/>
        <v>-3.5999999999999996</v>
      </c>
      <c r="C55" s="3">
        <f t="shared" si="0"/>
        <v>92.8</v>
      </c>
      <c r="D55">
        <f t="shared" si="1"/>
        <v>3.0595096505688459E-4</v>
      </c>
      <c r="E55">
        <f t="shared" si="2"/>
        <v>1.5910859015753293E-4</v>
      </c>
    </row>
    <row r="56" spans="2:5" x14ac:dyDescent="0.2">
      <c r="B56" s="3">
        <f t="shared" si="3"/>
        <v>-3.3999999999999995</v>
      </c>
      <c r="C56" s="3">
        <f t="shared" si="0"/>
        <v>93.2</v>
      </c>
      <c r="D56">
        <f t="shared" si="1"/>
        <v>6.1610958423651268E-4</v>
      </c>
      <c r="E56">
        <f t="shared" si="2"/>
        <v>3.3692926567688216E-4</v>
      </c>
    </row>
    <row r="57" spans="2:5" x14ac:dyDescent="0.2">
      <c r="B57" s="3">
        <f t="shared" si="3"/>
        <v>-3.1999999999999993</v>
      </c>
      <c r="C57" s="3">
        <f t="shared" si="0"/>
        <v>93.6</v>
      </c>
      <c r="D57">
        <f t="shared" si="1"/>
        <v>1.1920441007324107E-3</v>
      </c>
      <c r="E57">
        <f t="shared" si="2"/>
        <v>6.8713793791584123E-4</v>
      </c>
    </row>
    <row r="58" spans="2:5" x14ac:dyDescent="0.2">
      <c r="B58" s="3">
        <f t="shared" si="3"/>
        <v>-2.9999999999999991</v>
      </c>
      <c r="C58" s="3">
        <f t="shared" si="0"/>
        <v>94</v>
      </c>
      <c r="D58">
        <f t="shared" si="1"/>
        <v>2.2159242059690038E-3</v>
      </c>
      <c r="E58">
        <f t="shared" si="2"/>
        <v>1.3498980316300933E-3</v>
      </c>
    </row>
    <row r="59" spans="2:5" x14ac:dyDescent="0.2">
      <c r="B59" s="3">
        <f t="shared" si="3"/>
        <v>-2.7999999999999989</v>
      </c>
      <c r="C59" s="3">
        <f t="shared" si="0"/>
        <v>94.4</v>
      </c>
      <c r="D59">
        <f t="shared" si="1"/>
        <v>3.9577257914900138E-3</v>
      </c>
      <c r="E59">
        <f t="shared" si="2"/>
        <v>2.5551303304279537E-3</v>
      </c>
    </row>
    <row r="60" spans="2:5" x14ac:dyDescent="0.2">
      <c r="B60" s="3">
        <f t="shared" si="3"/>
        <v>-2.5999999999999988</v>
      </c>
      <c r="C60" s="3">
        <f t="shared" si="0"/>
        <v>94.8</v>
      </c>
      <c r="D60">
        <f t="shared" si="1"/>
        <v>6.791484616842783E-3</v>
      </c>
      <c r="E60">
        <f t="shared" si="2"/>
        <v>4.6611880237187302E-3</v>
      </c>
    </row>
    <row r="61" spans="2:5" x14ac:dyDescent="0.2">
      <c r="B61" s="3">
        <f t="shared" si="3"/>
        <v>-2.3999999999999986</v>
      </c>
      <c r="C61" s="3">
        <f t="shared" si="0"/>
        <v>95.2</v>
      </c>
      <c r="D61">
        <f t="shared" si="1"/>
        <v>1.1197265147421484E-2</v>
      </c>
      <c r="E61">
        <f t="shared" si="2"/>
        <v>8.1975359245961572E-3</v>
      </c>
    </row>
    <row r="62" spans="2:5" x14ac:dyDescent="0.2">
      <c r="B62" s="3">
        <f t="shared" si="3"/>
        <v>-2.1999999999999984</v>
      </c>
      <c r="C62" s="3">
        <f t="shared" si="0"/>
        <v>95.600000000000009</v>
      </c>
      <c r="D62">
        <f t="shared" si="1"/>
        <v>1.7737296423115886E-2</v>
      </c>
      <c r="E62">
        <f t="shared" si="2"/>
        <v>1.3903447513498755E-2</v>
      </c>
    </row>
    <row r="63" spans="2:5" x14ac:dyDescent="0.2">
      <c r="B63" s="3">
        <f t="shared" si="3"/>
        <v>-1.9999999999999984</v>
      </c>
      <c r="C63" s="3">
        <f t="shared" si="0"/>
        <v>96</v>
      </c>
      <c r="D63">
        <f t="shared" si="1"/>
        <v>2.6995483256594031E-2</v>
      </c>
      <c r="E63">
        <f t="shared" si="2"/>
        <v>2.2750131948179191E-2</v>
      </c>
    </row>
    <row r="64" spans="2:5" x14ac:dyDescent="0.2">
      <c r="B64" s="3">
        <f t="shared" si="3"/>
        <v>-1.7999999999999985</v>
      </c>
      <c r="C64" s="3">
        <f t="shared" si="0"/>
        <v>96.4</v>
      </c>
      <c r="D64">
        <f t="shared" si="1"/>
        <v>3.9475079150447283E-2</v>
      </c>
      <c r="E64">
        <f t="shared" si="2"/>
        <v>3.5930319112926018E-2</v>
      </c>
    </row>
    <row r="65" spans="2:5" x14ac:dyDescent="0.2">
      <c r="B65" s="3">
        <f t="shared" si="3"/>
        <v>-1.5999999999999985</v>
      </c>
      <c r="C65" s="3">
        <f t="shared" si="0"/>
        <v>96.8</v>
      </c>
      <c r="D65">
        <f t="shared" si="1"/>
        <v>5.5460417339727661E-2</v>
      </c>
      <c r="E65">
        <f t="shared" si="2"/>
        <v>5.4799291699557828E-2</v>
      </c>
    </row>
    <row r="66" spans="2:5" x14ac:dyDescent="0.2">
      <c r="B66" s="3">
        <f t="shared" si="3"/>
        <v>-1.3999999999999986</v>
      </c>
      <c r="C66" s="3">
        <f t="shared" si="0"/>
        <v>97.2</v>
      </c>
      <c r="D66">
        <f t="shared" si="1"/>
        <v>7.4863732817872577E-2</v>
      </c>
      <c r="E66">
        <f t="shared" si="2"/>
        <v>8.0756659233771233E-2</v>
      </c>
    </row>
    <row r="67" spans="2:5" x14ac:dyDescent="0.2">
      <c r="B67" s="3">
        <f t="shared" si="3"/>
        <v>-1.1999999999999986</v>
      </c>
      <c r="C67" s="3">
        <f t="shared" si="0"/>
        <v>97.600000000000009</v>
      </c>
      <c r="D67">
        <f t="shared" si="1"/>
        <v>9.7093027491606976E-2</v>
      </c>
      <c r="E67">
        <f t="shared" si="2"/>
        <v>0.11506967022170909</v>
      </c>
    </row>
    <row r="68" spans="2:5" x14ac:dyDescent="0.2">
      <c r="B68" s="3">
        <f t="shared" si="3"/>
        <v>-0.99999999999999867</v>
      </c>
      <c r="C68" s="3">
        <f t="shared" si="0"/>
        <v>98</v>
      </c>
      <c r="D68">
        <f t="shared" si="1"/>
        <v>0.12098536225957168</v>
      </c>
      <c r="E68">
        <f t="shared" si="2"/>
        <v>0.15865525393145699</v>
      </c>
    </row>
    <row r="69" spans="2:5" x14ac:dyDescent="0.2">
      <c r="B69" s="3">
        <f t="shared" si="3"/>
        <v>-0.79999999999999871</v>
      </c>
      <c r="C69" s="3">
        <f t="shared" si="0"/>
        <v>98.4</v>
      </c>
      <c r="D69">
        <f t="shared" si="1"/>
        <v>0.14484577638074173</v>
      </c>
      <c r="E69">
        <f t="shared" si="2"/>
        <v>0.2118553985833975</v>
      </c>
    </row>
    <row r="70" spans="2:5" x14ac:dyDescent="0.2">
      <c r="B70" s="3">
        <f t="shared" si="3"/>
        <v>-0.59999999999999876</v>
      </c>
      <c r="C70" s="3">
        <f t="shared" si="0"/>
        <v>98.8</v>
      </c>
      <c r="D70">
        <f t="shared" si="1"/>
        <v>0.1666123014458997</v>
      </c>
      <c r="E70">
        <f t="shared" si="2"/>
        <v>0.27425311775007311</v>
      </c>
    </row>
    <row r="71" spans="2:5" x14ac:dyDescent="0.2">
      <c r="B71" s="3">
        <f t="shared" si="3"/>
        <v>-0.39999999999999875</v>
      </c>
      <c r="C71" s="3">
        <f t="shared" si="0"/>
        <v>99.2</v>
      </c>
      <c r="D71">
        <f t="shared" si="1"/>
        <v>0.18413507015166178</v>
      </c>
      <c r="E71">
        <f t="shared" si="2"/>
        <v>0.34457825838967637</v>
      </c>
    </row>
    <row r="72" spans="2:5" x14ac:dyDescent="0.2">
      <c r="B72" s="3">
        <f t="shared" si="3"/>
        <v>-0.19999999999999873</v>
      </c>
      <c r="C72" s="3">
        <f t="shared" si="0"/>
        <v>99.600000000000009</v>
      </c>
      <c r="D72">
        <f t="shared" si="1"/>
        <v>0.19552134698772811</v>
      </c>
      <c r="E72">
        <f t="shared" si="2"/>
        <v>0.42074029056089862</v>
      </c>
    </row>
    <row r="73" spans="2:5" x14ac:dyDescent="0.2">
      <c r="B73" s="3">
        <f t="shared" si="3"/>
        <v>1.27675647831893E-15</v>
      </c>
      <c r="C73" s="3">
        <f t="shared" si="0"/>
        <v>100</v>
      </c>
      <c r="D73">
        <f t="shared" si="1"/>
        <v>0.19947114020071635</v>
      </c>
      <c r="E73">
        <f t="shared" si="2"/>
        <v>0.5</v>
      </c>
    </row>
    <row r="74" spans="2:5" x14ac:dyDescent="0.2">
      <c r="B74" s="3">
        <f t="shared" si="3"/>
        <v>0.20000000000000129</v>
      </c>
      <c r="C74" s="3">
        <f t="shared" si="0"/>
        <v>100.4</v>
      </c>
      <c r="D74">
        <f t="shared" si="1"/>
        <v>0.19552134698772783</v>
      </c>
      <c r="E74">
        <f t="shared" si="2"/>
        <v>0.5792597094391041</v>
      </c>
    </row>
    <row r="75" spans="2:5" x14ac:dyDescent="0.2">
      <c r="B75" s="3">
        <f t="shared" si="3"/>
        <v>0.4000000000000013</v>
      </c>
      <c r="C75" s="3">
        <f t="shared" si="0"/>
        <v>100.8</v>
      </c>
      <c r="D75">
        <f t="shared" si="1"/>
        <v>0.18413507015166178</v>
      </c>
      <c r="E75">
        <f t="shared" si="2"/>
        <v>0.65542174161032363</v>
      </c>
    </row>
    <row r="76" spans="2:5" x14ac:dyDescent="0.2">
      <c r="B76" s="3">
        <f t="shared" si="3"/>
        <v>0.60000000000000131</v>
      </c>
      <c r="C76" s="3">
        <f t="shared" si="0"/>
        <v>101.2</v>
      </c>
      <c r="D76">
        <f t="shared" si="1"/>
        <v>0.1666123014458997</v>
      </c>
      <c r="E76">
        <f t="shared" si="2"/>
        <v>0.72574688224992689</v>
      </c>
    </row>
    <row r="77" spans="2:5" x14ac:dyDescent="0.2">
      <c r="B77" s="3">
        <f t="shared" si="3"/>
        <v>0.80000000000000138</v>
      </c>
      <c r="C77" s="3">
        <f t="shared" si="0"/>
        <v>101.60000000000001</v>
      </c>
      <c r="D77">
        <f t="shared" si="1"/>
        <v>0.14484577638074089</v>
      </c>
      <c r="E77">
        <f t="shared" si="2"/>
        <v>0.78814460141660458</v>
      </c>
    </row>
    <row r="78" spans="2:5" x14ac:dyDescent="0.2">
      <c r="B78" s="3">
        <f t="shared" si="3"/>
        <v>1.0000000000000013</v>
      </c>
      <c r="C78" s="3">
        <f t="shared" si="0"/>
        <v>102</v>
      </c>
      <c r="D78">
        <f t="shared" si="1"/>
        <v>0.12098536225957168</v>
      </c>
      <c r="E78">
        <f t="shared" si="2"/>
        <v>0.84134474606854304</v>
      </c>
    </row>
    <row r="79" spans="2:5" x14ac:dyDescent="0.2">
      <c r="B79" s="3">
        <f t="shared" si="3"/>
        <v>1.2000000000000013</v>
      </c>
      <c r="C79" s="3">
        <f t="shared" si="0"/>
        <v>102.4</v>
      </c>
      <c r="D79">
        <f t="shared" si="1"/>
        <v>9.7093027491606157E-2</v>
      </c>
      <c r="E79">
        <f t="shared" si="2"/>
        <v>0.88493032977829233</v>
      </c>
    </row>
    <row r="80" spans="2:5" x14ac:dyDescent="0.2">
      <c r="B80" s="3">
        <f t="shared" si="3"/>
        <v>1.4000000000000012</v>
      </c>
      <c r="C80" s="3">
        <f t="shared" si="0"/>
        <v>102.8</v>
      </c>
      <c r="D80">
        <f t="shared" si="1"/>
        <v>7.4863732817872577E-2</v>
      </c>
      <c r="E80">
        <f t="shared" si="2"/>
        <v>0.91924334076622882</v>
      </c>
    </row>
    <row r="81" spans="2:5" x14ac:dyDescent="0.2">
      <c r="B81" s="3">
        <f t="shared" si="3"/>
        <v>1.6000000000000012</v>
      </c>
      <c r="C81" s="3">
        <f t="shared" si="0"/>
        <v>103.2</v>
      </c>
      <c r="D81">
        <f t="shared" si="1"/>
        <v>5.5460417339727661E-2</v>
      </c>
      <c r="E81">
        <f t="shared" si="2"/>
        <v>0.94520070830044212</v>
      </c>
    </row>
    <row r="82" spans="2:5" x14ac:dyDescent="0.2">
      <c r="B82" s="3">
        <f t="shared" si="3"/>
        <v>1.8000000000000012</v>
      </c>
      <c r="C82" s="3">
        <f t="shared" si="0"/>
        <v>103.60000000000001</v>
      </c>
      <c r="D82">
        <f t="shared" si="1"/>
        <v>3.9475079150446776E-2</v>
      </c>
      <c r="E82">
        <f t="shared" si="2"/>
        <v>0.96406968088707456</v>
      </c>
    </row>
    <row r="83" spans="2:5" x14ac:dyDescent="0.2">
      <c r="B83" s="3">
        <f t="shared" si="3"/>
        <v>2.0000000000000013</v>
      </c>
      <c r="C83" s="3">
        <f t="shared" si="0"/>
        <v>104</v>
      </c>
      <c r="D83">
        <f t="shared" si="1"/>
        <v>2.6995483256594031E-2</v>
      </c>
      <c r="E83">
        <f t="shared" si="2"/>
        <v>0.97724986805182079</v>
      </c>
    </row>
    <row r="84" spans="2:5" x14ac:dyDescent="0.2">
      <c r="B84" s="3">
        <f t="shared" si="3"/>
        <v>2.2000000000000015</v>
      </c>
      <c r="C84" s="3">
        <f t="shared" si="0"/>
        <v>104.4</v>
      </c>
      <c r="D84">
        <f t="shared" si="1"/>
        <v>1.7737296423115608E-2</v>
      </c>
      <c r="E84">
        <f t="shared" si="2"/>
        <v>0.98609655248650152</v>
      </c>
    </row>
    <row r="85" spans="2:5" x14ac:dyDescent="0.2">
      <c r="B85" s="3">
        <f t="shared" si="3"/>
        <v>2.4000000000000017</v>
      </c>
      <c r="C85" s="3">
        <f t="shared" si="0"/>
        <v>104.8</v>
      </c>
      <c r="D85">
        <f t="shared" si="1"/>
        <v>1.1197265147421484E-2</v>
      </c>
      <c r="E85">
        <f t="shared" si="2"/>
        <v>0.99180246407540384</v>
      </c>
    </row>
    <row r="86" spans="2:5" x14ac:dyDescent="0.2">
      <c r="B86" s="3">
        <f t="shared" si="3"/>
        <v>2.6000000000000019</v>
      </c>
      <c r="C86" s="3">
        <f t="shared" si="0"/>
        <v>105.2</v>
      </c>
      <c r="D86">
        <f t="shared" si="1"/>
        <v>6.791484616842783E-3</v>
      </c>
      <c r="E86">
        <f t="shared" si="2"/>
        <v>0.99533881197628127</v>
      </c>
    </row>
    <row r="87" spans="2:5" x14ac:dyDescent="0.2">
      <c r="B87" s="3">
        <f t="shared" si="3"/>
        <v>2.800000000000002</v>
      </c>
      <c r="C87" s="3">
        <f t="shared" si="0"/>
        <v>105.60000000000001</v>
      </c>
      <c r="D87">
        <f t="shared" si="1"/>
        <v>3.9577257914899348E-3</v>
      </c>
      <c r="E87">
        <f t="shared" si="2"/>
        <v>0.99744486966957213</v>
      </c>
    </row>
    <row r="88" spans="2:5" x14ac:dyDescent="0.2">
      <c r="B88" s="3">
        <f t="shared" si="3"/>
        <v>3.0000000000000022</v>
      </c>
      <c r="C88" s="3">
        <f t="shared" si="0"/>
        <v>106</v>
      </c>
      <c r="D88">
        <f t="shared" si="1"/>
        <v>2.2159242059690038E-3</v>
      </c>
      <c r="E88">
        <f t="shared" si="2"/>
        <v>0.9986501019683699</v>
      </c>
    </row>
    <row r="89" spans="2:5" x14ac:dyDescent="0.2">
      <c r="B89" s="3">
        <f t="shared" si="3"/>
        <v>3.2000000000000024</v>
      </c>
      <c r="C89" s="3">
        <f t="shared" si="0"/>
        <v>106.4</v>
      </c>
      <c r="D89">
        <f t="shared" si="1"/>
        <v>1.1920441007324107E-3</v>
      </c>
      <c r="E89">
        <f t="shared" si="2"/>
        <v>0.99931286206208414</v>
      </c>
    </row>
    <row r="90" spans="2:5" x14ac:dyDescent="0.2">
      <c r="B90" s="3">
        <f t="shared" si="3"/>
        <v>3.4000000000000026</v>
      </c>
      <c r="C90" s="3">
        <f t="shared" si="0"/>
        <v>106.80000000000001</v>
      </c>
      <c r="D90">
        <f t="shared" si="1"/>
        <v>6.1610958423649793E-4</v>
      </c>
      <c r="E90">
        <f t="shared" si="2"/>
        <v>0.99966307073432314</v>
      </c>
    </row>
    <row r="91" spans="2:5" x14ac:dyDescent="0.2">
      <c r="B91" s="3">
        <f t="shared" si="3"/>
        <v>3.6000000000000028</v>
      </c>
      <c r="C91" s="3">
        <f t="shared" si="0"/>
        <v>107.2</v>
      </c>
      <c r="D91">
        <f t="shared" si="1"/>
        <v>3.0595096505688459E-4</v>
      </c>
      <c r="E91">
        <f t="shared" si="2"/>
        <v>0.99984089140984245</v>
      </c>
    </row>
    <row r="92" spans="2:5" x14ac:dyDescent="0.2">
      <c r="B92" s="3">
        <f t="shared" si="3"/>
        <v>3.8000000000000029</v>
      </c>
      <c r="C92" s="3">
        <f t="shared" si="0"/>
        <v>107.60000000000001</v>
      </c>
      <c r="D92">
        <f t="shared" si="1"/>
        <v>1.4597346289572767E-4</v>
      </c>
      <c r="E92">
        <f t="shared" si="2"/>
        <v>0.99992765195607491</v>
      </c>
    </row>
    <row r="93" spans="2:5" x14ac:dyDescent="0.2">
      <c r="B93" s="3">
        <f t="shared" si="3"/>
        <v>4.0000000000000027</v>
      </c>
      <c r="C93" s="3">
        <f t="shared" si="0"/>
        <v>108</v>
      </c>
      <c r="D93">
        <f t="shared" si="1"/>
        <v>6.6915112882442684E-5</v>
      </c>
      <c r="E93">
        <f t="shared" si="2"/>
        <v>0.99996832875816688</v>
      </c>
    </row>
    <row r="95" spans="2:5" x14ac:dyDescent="0.2">
      <c r="C95" s="3"/>
    </row>
    <row r="97" spans="2:5" x14ac:dyDescent="0.2">
      <c r="B97" s="2" t="s">
        <v>3</v>
      </c>
      <c r="C97" s="2" t="s">
        <v>2</v>
      </c>
      <c r="D97" s="2" t="s">
        <v>4</v>
      </c>
      <c r="E97" s="2"/>
    </row>
    <row r="98" spans="2:5" x14ac:dyDescent="0.2">
      <c r="B98">
        <f>B53</f>
        <v>-4</v>
      </c>
      <c r="C98" s="3">
        <f>B98*$E$9+$E$8</f>
        <v>92</v>
      </c>
      <c r="D98">
        <f t="shared" ref="D98:D129" si="4">NORMDIST(C98,$E$8,$E$9,FALSE)</f>
        <v>6.6915112882442684E-5</v>
      </c>
    </row>
    <row r="99" spans="2:5" x14ac:dyDescent="0.2">
      <c r="C99" s="3">
        <f t="shared" ref="C99:C130" si="5">($C$37-$C$98)/80+C98</f>
        <v>92.121040530839323</v>
      </c>
      <c r="D99">
        <f t="shared" si="4"/>
        <v>8.5087024859197742E-5</v>
      </c>
    </row>
    <row r="100" spans="2:5" x14ac:dyDescent="0.2">
      <c r="C100" s="3">
        <f t="shared" si="5"/>
        <v>92.242081061678647</v>
      </c>
      <c r="D100">
        <f t="shared" si="4"/>
        <v>1.0779826486830356E-4</v>
      </c>
    </row>
    <row r="101" spans="2:5" x14ac:dyDescent="0.2">
      <c r="C101" s="3">
        <f t="shared" si="5"/>
        <v>92.36312159251797</v>
      </c>
      <c r="D101">
        <f t="shared" si="4"/>
        <v>1.3607223274519204E-4</v>
      </c>
    </row>
    <row r="102" spans="2:5" x14ac:dyDescent="0.2">
      <c r="C102" s="3">
        <f t="shared" si="5"/>
        <v>92.484162123357294</v>
      </c>
      <c r="D102">
        <f t="shared" si="4"/>
        <v>1.7113410188349291E-4</v>
      </c>
    </row>
    <row r="103" spans="2:5" x14ac:dyDescent="0.2">
      <c r="C103" s="3">
        <f t="shared" si="5"/>
        <v>92.605202654196617</v>
      </c>
      <c r="D103">
        <f t="shared" si="4"/>
        <v>2.1444351514059639E-4</v>
      </c>
    </row>
    <row r="104" spans="2:5" x14ac:dyDescent="0.2">
      <c r="C104" s="3">
        <f t="shared" si="5"/>
        <v>92.726243185035941</v>
      </c>
      <c r="D104">
        <f t="shared" si="4"/>
        <v>2.6773095279988764E-4</v>
      </c>
    </row>
    <row r="105" spans="2:5" x14ac:dyDescent="0.2">
      <c r="C105" s="3">
        <f t="shared" si="5"/>
        <v>92.847283715875264</v>
      </c>
      <c r="D105">
        <f t="shared" si="4"/>
        <v>3.3303782231352457E-4</v>
      </c>
    </row>
    <row r="106" spans="2:5" x14ac:dyDescent="0.2">
      <c r="C106" s="3">
        <f t="shared" si="5"/>
        <v>92.968324246714587</v>
      </c>
      <c r="D106">
        <f t="shared" si="4"/>
        <v>4.1276022558759881E-4</v>
      </c>
    </row>
    <row r="107" spans="2:5" x14ac:dyDescent="0.2">
      <c r="C107" s="3">
        <f t="shared" si="5"/>
        <v>93.089364777553911</v>
      </c>
      <c r="D107">
        <f t="shared" si="4"/>
        <v>5.0969624334114652E-4</v>
      </c>
    </row>
    <row r="108" spans="2:5" x14ac:dyDescent="0.2">
      <c r="C108" s="3">
        <f t="shared" si="5"/>
        <v>93.210405308393234</v>
      </c>
      <c r="D108">
        <f t="shared" si="4"/>
        <v>6.2709643627221145E-4</v>
      </c>
    </row>
    <row r="109" spans="2:5" x14ac:dyDescent="0.2">
      <c r="C109" s="3">
        <f t="shared" si="5"/>
        <v>93.331445839232558</v>
      </c>
      <c r="D109">
        <f t="shared" si="4"/>
        <v>7.6871709873669604E-4</v>
      </c>
    </row>
    <row r="110" spans="2:5" x14ac:dyDescent="0.2">
      <c r="C110" s="3">
        <f t="shared" si="5"/>
        <v>93.452486370071881</v>
      </c>
      <c r="D110">
        <f t="shared" si="4"/>
        <v>9.388756125519827E-4</v>
      </c>
    </row>
    <row r="111" spans="2:5" x14ac:dyDescent="0.2">
      <c r="C111" s="3">
        <f t="shared" si="5"/>
        <v>93.573526900911205</v>
      </c>
      <c r="D111">
        <f t="shared" si="4"/>
        <v>1.1425070375558186E-3</v>
      </c>
    </row>
    <row r="112" spans="2:5" x14ac:dyDescent="0.2">
      <c r="C112" s="3">
        <f t="shared" si="5"/>
        <v>93.694567431750528</v>
      </c>
      <c r="D112">
        <f t="shared" si="4"/>
        <v>1.385220844062907E-3</v>
      </c>
    </row>
    <row r="113" spans="3:4" x14ac:dyDescent="0.2">
      <c r="C113" s="3">
        <f t="shared" si="5"/>
        <v>93.815607962589851</v>
      </c>
      <c r="D113">
        <f t="shared" si="4"/>
        <v>1.6733564441242129E-3</v>
      </c>
    </row>
    <row r="114" spans="3:4" x14ac:dyDescent="0.2">
      <c r="C114" s="3">
        <f t="shared" si="5"/>
        <v>93.936648493429175</v>
      </c>
      <c r="D114">
        <f t="shared" si="4"/>
        <v>2.0140359187854032E-3</v>
      </c>
    </row>
    <row r="115" spans="3:4" x14ac:dyDescent="0.2">
      <c r="C115" s="3">
        <f t="shared" si="5"/>
        <v>94.057689024268498</v>
      </c>
      <c r="D115">
        <f t="shared" si="4"/>
        <v>2.4152120742662233E-3</v>
      </c>
    </row>
    <row r="116" spans="3:4" x14ac:dyDescent="0.2">
      <c r="C116" s="3">
        <f t="shared" si="5"/>
        <v>94.178729555107822</v>
      </c>
      <c r="D116">
        <f t="shared" si="4"/>
        <v>2.8857096997228246E-3</v>
      </c>
    </row>
    <row r="117" spans="3:4" x14ac:dyDescent="0.2">
      <c r="C117" s="3">
        <f t="shared" si="5"/>
        <v>94.299770085947145</v>
      </c>
      <c r="D117">
        <f t="shared" si="4"/>
        <v>3.435257653247053E-3</v>
      </c>
    </row>
    <row r="118" spans="3:4" x14ac:dyDescent="0.2">
      <c r="C118" s="3">
        <f t="shared" si="5"/>
        <v>94.420810616786468</v>
      </c>
      <c r="D118">
        <f t="shared" si="4"/>
        <v>4.0745091827886501E-3</v>
      </c>
    </row>
    <row r="119" spans="3:4" x14ac:dyDescent="0.2">
      <c r="C119" s="3">
        <f t="shared" si="5"/>
        <v>94.541851147625792</v>
      </c>
      <c r="D119">
        <f t="shared" si="4"/>
        <v>4.8150477078976791E-3</v>
      </c>
    </row>
    <row r="120" spans="3:4" x14ac:dyDescent="0.2">
      <c r="C120" s="3">
        <f t="shared" si="5"/>
        <v>94.662891678465115</v>
      </c>
      <c r="D120">
        <f t="shared" si="4"/>
        <v>5.6693751607598533E-3</v>
      </c>
    </row>
    <row r="121" spans="3:4" x14ac:dyDescent="0.2">
      <c r="C121" s="3">
        <f t="shared" si="5"/>
        <v>94.783932209304439</v>
      </c>
      <c r="D121">
        <f t="shared" si="4"/>
        <v>6.6508799257507792E-3</v>
      </c>
    </row>
    <row r="122" spans="3:4" x14ac:dyDescent="0.2">
      <c r="C122" s="3">
        <f t="shared" si="5"/>
        <v>94.904972740143762</v>
      </c>
      <c r="D122">
        <f t="shared" si="4"/>
        <v>7.7737814405817859E-3</v>
      </c>
    </row>
    <row r="123" spans="3:4" x14ac:dyDescent="0.2">
      <c r="C123" s="3">
        <f t="shared" si="5"/>
        <v>95.026013270983086</v>
      </c>
      <c r="D123">
        <f t="shared" si="4"/>
        <v>9.053048643435686E-3</v>
      </c>
    </row>
    <row r="124" spans="3:4" x14ac:dyDescent="0.2">
      <c r="C124" s="3">
        <f t="shared" si="5"/>
        <v>95.147053801822409</v>
      </c>
      <c r="D124">
        <f t="shared" si="4"/>
        <v>1.0504289682426502E-2</v>
      </c>
    </row>
    <row r="125" spans="3:4" x14ac:dyDescent="0.2">
      <c r="C125" s="3">
        <f t="shared" si="5"/>
        <v>95.268094332661732</v>
      </c>
      <c r="D125">
        <f t="shared" si="4"/>
        <v>1.2143610657344978E-2</v>
      </c>
    </row>
    <row r="126" spans="3:4" x14ac:dyDescent="0.2">
      <c r="C126" s="3">
        <f t="shared" si="5"/>
        <v>95.389134863501056</v>
      </c>
      <c r="D126">
        <f t="shared" si="4"/>
        <v>1.3987441647164292E-2</v>
      </c>
    </row>
    <row r="127" spans="3:4" x14ac:dyDescent="0.2">
      <c r="C127" s="3">
        <f t="shared" si="5"/>
        <v>95.510175394340379</v>
      </c>
      <c r="D127">
        <f t="shared" si="4"/>
        <v>1.6052328894635769E-2</v>
      </c>
    </row>
    <row r="128" spans="3:4" x14ac:dyDescent="0.2">
      <c r="C128" s="3">
        <f t="shared" si="5"/>
        <v>95.631215925179703</v>
      </c>
      <c r="D128">
        <f t="shared" si="4"/>
        <v>1.8354692771410483E-2</v>
      </c>
    </row>
    <row r="129" spans="3:4" x14ac:dyDescent="0.2">
      <c r="C129" s="3">
        <f t="shared" si="5"/>
        <v>95.752256456019026</v>
      </c>
      <c r="D129">
        <f t="shared" si="4"/>
        <v>2.0910552028107775E-2</v>
      </c>
    </row>
    <row r="130" spans="3:4" x14ac:dyDescent="0.2">
      <c r="C130" s="3">
        <f t="shared" si="5"/>
        <v>95.87329698685835</v>
      </c>
      <c r="D130">
        <f t="shared" ref="D130:D161" si="6">NORMDIST(C130,$E$8,$E$9,FALSE)</f>
        <v>2.3735215832360143E-2</v>
      </c>
    </row>
    <row r="131" spans="3:4" x14ac:dyDescent="0.2">
      <c r="C131" s="3">
        <f t="shared" ref="C131:C162" si="7">($C$37-$C$98)/80+C130</f>
        <v>95.994337517697673</v>
      </c>
      <c r="D131">
        <f t="shared" si="6"/>
        <v>2.6842946196541789E-2</v>
      </c>
    </row>
    <row r="132" spans="3:4" x14ac:dyDescent="0.2">
      <c r="C132" s="3">
        <f t="shared" si="7"/>
        <v>96.115378048536996</v>
      </c>
      <c r="D132">
        <f t="shared" si="6"/>
        <v>3.0246594571592851E-2</v>
      </c>
    </row>
    <row r="133" spans="3:4" x14ac:dyDescent="0.2">
      <c r="C133" s="3">
        <f t="shared" si="7"/>
        <v>96.23641857937632</v>
      </c>
      <c r="D133">
        <f t="shared" si="6"/>
        <v>3.395721760364432E-2</v>
      </c>
    </row>
    <row r="134" spans="3:4" x14ac:dyDescent="0.2">
      <c r="C134" s="3">
        <f t="shared" si="7"/>
        <v>96.357459110215643</v>
      </c>
      <c r="D134">
        <f t="shared" si="6"/>
        <v>3.7983678279593959E-2</v>
      </c>
    </row>
    <row r="135" spans="3:4" x14ac:dyDescent="0.2">
      <c r="C135" s="3">
        <f t="shared" si="7"/>
        <v>96.478499641054967</v>
      </c>
      <c r="D135">
        <f t="shared" si="6"/>
        <v>4.2332239884685201E-2</v>
      </c>
    </row>
    <row r="136" spans="3:4" x14ac:dyDescent="0.2">
      <c r="C136" s="3">
        <f t="shared" si="7"/>
        <v>96.59954017189429</v>
      </c>
      <c r="D136">
        <f t="shared" si="6"/>
        <v>4.700616131361994E-2</v>
      </c>
    </row>
    <row r="137" spans="3:4" x14ac:dyDescent="0.2">
      <c r="C137" s="3">
        <f t="shared" si="7"/>
        <v>96.720580702733614</v>
      </c>
      <c r="D137">
        <f t="shared" si="6"/>
        <v>5.2005303268147195E-2</v>
      </c>
    </row>
    <row r="138" spans="3:4" x14ac:dyDescent="0.2">
      <c r="C138" s="3">
        <f t="shared" si="7"/>
        <v>96.841621233572937</v>
      </c>
      <c r="D138">
        <f t="shared" si="6"/>
        <v>5.7325755688719858E-2</v>
      </c>
    </row>
    <row r="139" spans="3:4" x14ac:dyDescent="0.2">
      <c r="C139" s="3">
        <f t="shared" si="7"/>
        <v>96.96266176441226</v>
      </c>
      <c r="D139">
        <f t="shared" si="6"/>
        <v>6.2959497356940786E-2</v>
      </c>
    </row>
    <row r="140" spans="3:4" x14ac:dyDescent="0.2">
      <c r="C140" s="3">
        <f t="shared" si="7"/>
        <v>97.083702295251584</v>
      </c>
      <c r="D140">
        <f t="shared" si="6"/>
        <v>6.8894098923471259E-2</v>
      </c>
    </row>
    <row r="141" spans="3:4" x14ac:dyDescent="0.2">
      <c r="C141" s="3">
        <f t="shared" si="7"/>
        <v>97.204742826090907</v>
      </c>
      <c r="D141">
        <f t="shared" si="6"/>
        <v>7.5112480622569255E-2</v>
      </c>
    </row>
    <row r="142" spans="3:4" x14ac:dyDescent="0.2">
      <c r="C142" s="3">
        <f t="shared" si="7"/>
        <v>97.325783356930231</v>
      </c>
      <c r="D142">
        <f t="shared" si="6"/>
        <v>8.1592735596839119E-2</v>
      </c>
    </row>
    <row r="143" spans="3:4" x14ac:dyDescent="0.2">
      <c r="C143" s="3">
        <f t="shared" si="7"/>
        <v>97.446823887769554</v>
      </c>
      <c r="D143">
        <f t="shared" si="6"/>
        <v>8.8308029051308773E-2</v>
      </c>
    </row>
    <row r="144" spans="3:4" x14ac:dyDescent="0.2">
      <c r="C144" s="3">
        <f t="shared" si="7"/>
        <v>97.567864418608877</v>
      </c>
      <c r="D144">
        <f t="shared" si="6"/>
        <v>9.5226582373567431E-2</v>
      </c>
    </row>
    <row r="145" spans="3:4" x14ac:dyDescent="0.2">
      <c r="C145" s="3">
        <f t="shared" si="7"/>
        <v>97.688904949448201</v>
      </c>
      <c r="D145">
        <f t="shared" si="6"/>
        <v>0.10231174989871095</v>
      </c>
    </row>
    <row r="146" spans="3:4" x14ac:dyDescent="0.2">
      <c r="C146" s="3">
        <f t="shared" si="7"/>
        <v>97.809945480287524</v>
      </c>
      <c r="D146">
        <f t="shared" si="6"/>
        <v>0.10952219418105574</v>
      </c>
    </row>
    <row r="147" spans="3:4" x14ac:dyDescent="0.2">
      <c r="C147" s="3">
        <f t="shared" si="7"/>
        <v>97.930986011126848</v>
      </c>
      <c r="D147">
        <f t="shared" si="6"/>
        <v>0.11681216349084728</v>
      </c>
    </row>
    <row r="148" spans="3:4" x14ac:dyDescent="0.2">
      <c r="C148" s="3">
        <f t="shared" si="7"/>
        <v>98.052026541966171</v>
      </c>
      <c r="D148">
        <f t="shared" si="6"/>
        <v>0.12413187283036019</v>
      </c>
    </row>
    <row r="149" spans="3:4" x14ac:dyDescent="0.2">
      <c r="C149" s="3">
        <f t="shared" si="7"/>
        <v>98.173067072805495</v>
      </c>
      <c r="D149">
        <f t="shared" si="6"/>
        <v>0.13142798712095688</v>
      </c>
    </row>
    <row r="150" spans="3:4" x14ac:dyDescent="0.2">
      <c r="C150" s="3">
        <f t="shared" si="7"/>
        <v>98.294107603644818</v>
      </c>
      <c r="D150">
        <f t="shared" si="6"/>
        <v>0.13864420242472972</v>
      </c>
    </row>
    <row r="151" spans="3:4" x14ac:dyDescent="0.2">
      <c r="C151" s="3">
        <f t="shared" si="7"/>
        <v>98.415148134484141</v>
      </c>
      <c r="D151">
        <f t="shared" si="6"/>
        <v>0.14572191821584446</v>
      </c>
    </row>
    <row r="152" spans="3:4" x14ac:dyDescent="0.2">
      <c r="C152" s="3">
        <f t="shared" si="7"/>
        <v>98.536188665323465</v>
      </c>
      <c r="D152">
        <f t="shared" si="6"/>
        <v>0.1526009909000591</v>
      </c>
    </row>
    <row r="153" spans="3:4" x14ac:dyDescent="0.2">
      <c r="C153" s="3">
        <f t="shared" si="7"/>
        <v>98.657229196162788</v>
      </c>
      <c r="D153">
        <f t="shared" si="6"/>
        <v>0.15922055609312252</v>
      </c>
    </row>
    <row r="154" spans="3:4" x14ac:dyDescent="0.2">
      <c r="C154" s="3">
        <f t="shared" si="7"/>
        <v>98.778269727002112</v>
      </c>
      <c r="D154">
        <f t="shared" si="6"/>
        <v>0.1655199047077294</v>
      </c>
    </row>
    <row r="155" spans="3:4" x14ac:dyDescent="0.2">
      <c r="C155" s="3">
        <f t="shared" si="7"/>
        <v>98.899310257841435</v>
      </c>
      <c r="D155">
        <f t="shared" si="6"/>
        <v>0.1714393957591667</v>
      </c>
    </row>
    <row r="156" spans="3:4" x14ac:dyDescent="0.2">
      <c r="C156" s="3">
        <f t="shared" si="7"/>
        <v>99.020350788680759</v>
      </c>
      <c r="D156">
        <f t="shared" si="6"/>
        <v>0.17692138706931107</v>
      </c>
    </row>
    <row r="157" spans="3:4" x14ac:dyDescent="0.2">
      <c r="C157" s="3">
        <f t="shared" si="7"/>
        <v>99.141391319520082</v>
      </c>
      <c r="D157">
        <f t="shared" si="6"/>
        <v>0.18191116380368352</v>
      </c>
    </row>
    <row r="158" spans="3:4" x14ac:dyDescent="0.2">
      <c r="C158" s="3">
        <f t="shared" si="7"/>
        <v>99.262431850359405</v>
      </c>
      <c r="D158">
        <f t="shared" si="6"/>
        <v>0.18635784407855685</v>
      </c>
    </row>
    <row r="159" spans="3:4" x14ac:dyDescent="0.2">
      <c r="C159" s="3">
        <f t="shared" si="7"/>
        <v>99.383472381198729</v>
      </c>
      <c r="D159">
        <f t="shared" si="6"/>
        <v>0.19021524076848845</v>
      </c>
    </row>
    <row r="160" spans="3:4" x14ac:dyDescent="0.2">
      <c r="C160" s="3">
        <f t="shared" si="7"/>
        <v>99.504512912038052</v>
      </c>
      <c r="D160">
        <f t="shared" si="6"/>
        <v>0.19344265915263265</v>
      </c>
    </row>
    <row r="161" spans="3:4" x14ac:dyDescent="0.2">
      <c r="C161" s="3">
        <f t="shared" si="7"/>
        <v>99.625553442877376</v>
      </c>
      <c r="D161">
        <f t="shared" si="6"/>
        <v>0.19600561116231588</v>
      </c>
    </row>
    <row r="162" spans="3:4" x14ac:dyDescent="0.2">
      <c r="C162" s="3">
        <f t="shared" si="7"/>
        <v>99.746593973716699</v>
      </c>
      <c r="D162">
        <f t="shared" ref="D162:D178" si="8">NORMDIST(C162,$E$8,$E$9,FALSE)</f>
        <v>0.1978764287114847</v>
      </c>
    </row>
    <row r="163" spans="3:4" x14ac:dyDescent="0.2">
      <c r="C163" s="3">
        <f t="shared" ref="C163:C178" si="9">($C$37-$C$98)/80+C162</f>
        <v>99.867634504556023</v>
      </c>
      <c r="D163">
        <f t="shared" si="8"/>
        <v>0.19903476086217731</v>
      </c>
    </row>
    <row r="164" spans="3:4" x14ac:dyDescent="0.2">
      <c r="C164" s="3">
        <f t="shared" si="9"/>
        <v>99.988675035395346</v>
      </c>
      <c r="D164">
        <f t="shared" si="8"/>
        <v>0.1994679423343704</v>
      </c>
    </row>
    <row r="165" spans="3:4" x14ac:dyDescent="0.2">
      <c r="C165" s="3">
        <f t="shared" si="9"/>
        <v>100.10971556623467</v>
      </c>
      <c r="D165">
        <f t="shared" si="8"/>
        <v>0.19917122402969836</v>
      </c>
    </row>
    <row r="166" spans="3:4" x14ac:dyDescent="0.2">
      <c r="C166" s="3">
        <f t="shared" si="9"/>
        <v>100.23075609707399</v>
      </c>
      <c r="D166">
        <f t="shared" si="8"/>
        <v>0.19814785970205656</v>
      </c>
    </row>
    <row r="167" spans="3:4" x14ac:dyDescent="0.2">
      <c r="C167" s="3">
        <f t="shared" si="9"/>
        <v>100.35179662791332</v>
      </c>
      <c r="D167">
        <f t="shared" si="8"/>
        <v>0.19640904656336119</v>
      </c>
    </row>
    <row r="168" spans="3:4" x14ac:dyDescent="0.2">
      <c r="C168" s="3">
        <f t="shared" si="9"/>
        <v>100.47283715875264</v>
      </c>
      <c r="D168">
        <f t="shared" si="8"/>
        <v>0.19397372134047933</v>
      </c>
    </row>
    <row r="169" spans="3:4" x14ac:dyDescent="0.2">
      <c r="C169" s="3">
        <f t="shared" si="9"/>
        <v>100.59387768959196</v>
      </c>
      <c r="D169">
        <f t="shared" si="8"/>
        <v>0.19086821697739043</v>
      </c>
    </row>
    <row r="170" spans="3:4" x14ac:dyDescent="0.2">
      <c r="C170" s="3">
        <f t="shared" si="9"/>
        <v>100.71491822043129</v>
      </c>
      <c r="D170">
        <f t="shared" si="8"/>
        <v>0.18712578868481849</v>
      </c>
    </row>
    <row r="171" spans="3:4" x14ac:dyDescent="0.2">
      <c r="C171" s="3">
        <f t="shared" si="9"/>
        <v>100.83595875127061</v>
      </c>
      <c r="D171">
        <f t="shared" si="8"/>
        <v>0.18278602126448015</v>
      </c>
    </row>
    <row r="172" spans="3:4" x14ac:dyDescent="0.2">
      <c r="C172" s="3">
        <f t="shared" si="9"/>
        <v>100.95699928210993</v>
      </c>
      <c r="D172">
        <f t="shared" si="8"/>
        <v>0.17789413247458757</v>
      </c>
    </row>
    <row r="173" spans="3:4" x14ac:dyDescent="0.2">
      <c r="C173" s="3">
        <f t="shared" si="9"/>
        <v>101.07803981294926</v>
      </c>
      <c r="D173">
        <f t="shared" si="8"/>
        <v>0.17250018957038435</v>
      </c>
    </row>
    <row r="174" spans="3:4" x14ac:dyDescent="0.2">
      <c r="C174" s="3">
        <f t="shared" si="9"/>
        <v>101.19908034378858</v>
      </c>
      <c r="D174">
        <f t="shared" si="8"/>
        <v>0.16665825797977843</v>
      </c>
    </row>
    <row r="175" spans="3:4" x14ac:dyDescent="0.2">
      <c r="C175" s="3">
        <f t="shared" si="9"/>
        <v>101.3201208746279</v>
      </c>
      <c r="D175">
        <f t="shared" si="8"/>
        <v>0.16042550231189914</v>
      </c>
    </row>
    <row r="176" spans="3:4" x14ac:dyDescent="0.2">
      <c r="C176" s="3">
        <f t="shared" si="9"/>
        <v>101.44116140546723</v>
      </c>
      <c r="D176">
        <f t="shared" si="8"/>
        <v>0.15386126052024521</v>
      </c>
    </row>
    <row r="177" spans="3:4" x14ac:dyDescent="0.2">
      <c r="C177" s="3">
        <f t="shared" si="9"/>
        <v>101.56220193630655</v>
      </c>
      <c r="D177">
        <f t="shared" si="8"/>
        <v>0.14702611204933333</v>
      </c>
    </row>
    <row r="178" spans="3:4" x14ac:dyDescent="0.2">
      <c r="C178" s="3">
        <f t="shared" si="9"/>
        <v>101.68324246714587</v>
      </c>
      <c r="D178">
        <f t="shared" si="8"/>
        <v>0.13998096020390147</v>
      </c>
    </row>
  </sheetData>
  <phoneticPr fontId="0" type="noConversion"/>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1034" r:id="rId4">
          <objectPr defaultSize="0" autoPict="0" r:id="rId5">
            <anchor moveWithCells="1">
              <from>
                <xdr:col>1</xdr:col>
                <xdr:colOff>352425</xdr:colOff>
                <xdr:row>45</xdr:row>
                <xdr:rowOff>133350</xdr:rowOff>
              </from>
              <to>
                <xdr:col>4</xdr:col>
                <xdr:colOff>561975</xdr:colOff>
                <xdr:row>50</xdr:row>
                <xdr:rowOff>114300</xdr:rowOff>
              </to>
            </anchor>
          </objectPr>
        </oleObject>
      </mc:Choice>
      <mc:Fallback>
        <oleObject progId="Equation.3" shapeId="1034" r:id="rId4"/>
      </mc:Fallback>
    </mc:AlternateContent>
    <mc:AlternateContent xmlns:mc="http://schemas.openxmlformats.org/markup-compatibility/2006">
      <mc:Choice Requires="x14">
        <oleObject progId="Equation.3" shapeId="1041" r:id="rId6">
          <objectPr defaultSize="0" autoPict="0" r:id="rId7">
            <anchor moveWithCells="1">
              <from>
                <xdr:col>3</xdr:col>
                <xdr:colOff>171450</xdr:colOff>
                <xdr:row>42</xdr:row>
                <xdr:rowOff>133350</xdr:rowOff>
              </from>
              <to>
                <xdr:col>4</xdr:col>
                <xdr:colOff>200025</xdr:colOff>
                <xdr:row>45</xdr:row>
                <xdr:rowOff>38100</xdr:rowOff>
              </to>
            </anchor>
          </objectPr>
        </oleObject>
      </mc:Choice>
      <mc:Fallback>
        <oleObject progId="Equation.3" shapeId="1041" r:id="rId6"/>
      </mc:Fallback>
    </mc:AlternateContent>
  </oleObjects>
  <mc:AlternateContent xmlns:mc="http://schemas.openxmlformats.org/markup-compatibility/2006">
    <mc:Choice Requires="x14">
      <controls>
        <mc:AlternateContent xmlns:mc="http://schemas.openxmlformats.org/markup-compatibility/2006">
          <mc:Choice Requires="x14">
            <control shapeId="1129" r:id="rId8" name="Scroll Bar 105">
              <controlPr defaultSize="0" autoPict="0">
                <anchor moveWithCells="1">
                  <from>
                    <xdr:col>1</xdr:col>
                    <xdr:colOff>619125</xdr:colOff>
                    <xdr:row>12</xdr:row>
                    <xdr:rowOff>66675</xdr:rowOff>
                  </from>
                  <to>
                    <xdr:col>5</xdr:col>
                    <xdr:colOff>438150</xdr:colOff>
                    <xdr:row>13</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L28"/>
  <sheetViews>
    <sheetView showGridLines="0" workbookViewId="0"/>
  </sheetViews>
  <sheetFormatPr defaultRowHeight="12.75" x14ac:dyDescent="0.2"/>
  <cols>
    <col min="8" max="8" width="8.375" customWidth="1"/>
  </cols>
  <sheetData>
    <row r="2" spans="1:1" x14ac:dyDescent="0.2">
      <c r="A2" s="57" t="s">
        <v>39</v>
      </c>
    </row>
    <row r="3" spans="1:1" x14ac:dyDescent="0.2">
      <c r="A3" s="16" t="s">
        <v>47</v>
      </c>
    </row>
    <row r="4" spans="1:1" x14ac:dyDescent="0.2">
      <c r="A4" s="16"/>
    </row>
    <row r="5" spans="1:1" x14ac:dyDescent="0.2">
      <c r="A5" s="16" t="s">
        <v>40</v>
      </c>
    </row>
    <row r="6" spans="1:1" x14ac:dyDescent="0.2">
      <c r="A6" s="16" t="s">
        <v>49</v>
      </c>
    </row>
    <row r="7" spans="1:1" x14ac:dyDescent="0.2">
      <c r="A7" s="16" t="s">
        <v>50</v>
      </c>
    </row>
    <row r="9" spans="1:1" x14ac:dyDescent="0.2">
      <c r="A9" s="16" t="s">
        <v>41</v>
      </c>
    </row>
    <row r="10" spans="1:1" x14ac:dyDescent="0.2">
      <c r="A10" s="16" t="s">
        <v>42</v>
      </c>
    </row>
    <row r="11" spans="1:1" x14ac:dyDescent="0.2">
      <c r="A11" s="16" t="s">
        <v>48</v>
      </c>
    </row>
    <row r="13" spans="1:1" x14ac:dyDescent="0.2">
      <c r="A13" s="16" t="s">
        <v>43</v>
      </c>
    </row>
    <row r="14" spans="1:1" x14ac:dyDescent="0.2">
      <c r="A14" s="16" t="s">
        <v>44</v>
      </c>
    </row>
    <row r="15" spans="1:1" x14ac:dyDescent="0.2">
      <c r="A15" s="16" t="s">
        <v>45</v>
      </c>
    </row>
    <row r="17" spans="1:12" x14ac:dyDescent="0.2">
      <c r="A17" s="57" t="s">
        <v>46</v>
      </c>
    </row>
    <row r="19" spans="1:12" ht="23.25" x14ac:dyDescent="0.35">
      <c r="A19" s="14"/>
      <c r="B19" s="15" t="s">
        <v>13</v>
      </c>
      <c r="C19" s="14"/>
      <c r="D19" s="14"/>
      <c r="E19" s="14"/>
      <c r="F19" s="14"/>
      <c r="G19" s="14"/>
      <c r="H19" s="14"/>
      <c r="I19" s="14"/>
      <c r="J19" s="14"/>
      <c r="K19" s="14"/>
      <c r="L19" s="14"/>
    </row>
    <row r="20" spans="1:12" x14ac:dyDescent="0.2">
      <c r="A20" s="10" t="s">
        <v>10</v>
      </c>
      <c r="L20" s="13" t="s">
        <v>14</v>
      </c>
    </row>
    <row r="21" spans="1:12" x14ac:dyDescent="0.2">
      <c r="A21" s="11" t="s">
        <v>9</v>
      </c>
    </row>
    <row r="23" spans="1:12" x14ac:dyDescent="0.2">
      <c r="A23" s="17" t="s">
        <v>15</v>
      </c>
    </row>
    <row r="25" spans="1:12" x14ac:dyDescent="0.2">
      <c r="A25" s="16" t="s">
        <v>32</v>
      </c>
    </row>
    <row r="27" spans="1:12" x14ac:dyDescent="0.2">
      <c r="A27" s="16"/>
    </row>
    <row r="28" spans="1:12" x14ac:dyDescent="0.2">
      <c r="A28" s="16"/>
    </row>
  </sheetData>
  <hyperlinks>
    <hyperlink ref="A21" r:id="rId1"/>
    <hyperlink ref="A23" r:id="rId2"/>
  </hyperlinks>
  <printOptions horizontalCentered="1"/>
  <pageMargins left="0.25" right="0.25" top="0.5" bottom="0.5" header="0.5" footer="0.5"/>
  <pageSetup scale="83" fitToHeight="0"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3</vt:i4>
      </vt:variant>
      <vt:variant>
        <vt:lpstr>Named Ranges</vt:lpstr>
      </vt:variant>
      <vt:variant>
        <vt:i4>4</vt:i4>
      </vt:variant>
    </vt:vector>
  </HeadingPairs>
  <TitlesOfParts>
    <vt:vector size="11" baseType="lpstr">
      <vt:lpstr>Between</vt:lpstr>
      <vt:lpstr>Right-Tailed</vt:lpstr>
      <vt:lpstr>Left-Tailed</vt:lpstr>
      <vt:lpstr>Readme</vt:lpstr>
      <vt:lpstr>Between Graph</vt:lpstr>
      <vt:lpstr>Right-Tailed Graph</vt:lpstr>
      <vt:lpstr>Left-Tailed Graph</vt:lpstr>
      <vt:lpstr>Between!Print_Area</vt:lpstr>
      <vt:lpstr>'Left-Tailed'!Print_Area</vt:lpstr>
      <vt:lpstr>Readme!Print_Area</vt:lpstr>
      <vt:lpstr>'Right-Tailed'!Print_Area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Graphing a Normal Distribution in Excel</dc:title>
  <dc:creator>Vertex42.com</dc:creator>
  <cp:keywords>Normal Distribution</cp:keywords>
  <dc:description>(c) 2004 Vertex42 LLC. All Rights Reserved.</dc:description>
  <cp:lastModifiedBy>Tung Liu</cp:lastModifiedBy>
  <cp:lastPrinted>2011-12-17T03:33:57Z</cp:lastPrinted>
  <dcterms:created xsi:type="dcterms:W3CDTF">2004-05-08T14:10:44Z</dcterms:created>
  <dcterms:modified xsi:type="dcterms:W3CDTF">2013-05-27T14:11:24Z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2004 Vertex42 LLC</vt:lpwstr>
  </property>
  <property fmtid="{D5CDD505-2E9C-101B-9397-08002B2CF9AE}" pid="3" name="Version">
    <vt:lpwstr>1.0.1</vt:lpwstr>
  </property>
</Properties>
</file>